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ezegoup\Desktop\Guilers 2023\"/>
    </mc:Choice>
  </mc:AlternateContent>
  <xr:revisionPtr revIDLastSave="0" documentId="13_ncr:1_{E7A632AC-F1E6-4C32-9065-8814CA9F3D91}" xr6:coauthVersionLast="47" xr6:coauthVersionMax="47" xr10:uidLastSave="{00000000-0000-0000-0000-000000000000}"/>
  <bookViews>
    <workbookView xWindow="28680" yWindow="-120" windowWidth="29040" windowHeight="15720" activeTab="6" xr2:uid="{EF68843E-E218-41A0-8CD5-220391267476}"/>
  </bookViews>
  <sheets>
    <sheet name="Scratch 1" sheetId="1" r:id="rId1"/>
    <sheet name="Scratch 2" sheetId="3" r:id="rId2"/>
    <sheet name="Scratch 3" sheetId="4" r:id="rId3"/>
    <sheet name="Scratch 4" sheetId="5" r:id="rId4"/>
    <sheet name="Scratch 5" sheetId="6" r:id="rId5"/>
    <sheet name="Scratch 6" sheetId="7" r:id="rId6"/>
    <sheet name="Tours Totaux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4" i="4"/>
  <c r="A5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4" i="1"/>
  <c r="I3" i="7"/>
  <c r="I7" i="7"/>
  <c r="I30" i="7"/>
  <c r="I27" i="7"/>
  <c r="I5" i="7"/>
  <c r="I31" i="7"/>
  <c r="I13" i="7"/>
  <c r="I22" i="7"/>
  <c r="I11" i="7"/>
  <c r="I32" i="7"/>
  <c r="I4" i="7"/>
  <c r="I29" i="7"/>
  <c r="I8" i="7"/>
  <c r="I25" i="7"/>
  <c r="I26" i="7"/>
  <c r="I9" i="7"/>
  <c r="I6" i="7"/>
  <c r="I15" i="7"/>
  <c r="I33" i="7"/>
  <c r="I17" i="7"/>
  <c r="I24" i="7"/>
  <c r="I10" i="7"/>
  <c r="I18" i="7"/>
  <c r="I19" i="7"/>
  <c r="I34" i="7"/>
  <c r="I21" i="7"/>
  <c r="I16" i="7"/>
  <c r="I35" i="7"/>
  <c r="I20" i="7"/>
  <c r="I28" i="7"/>
  <c r="I14" i="7"/>
  <c r="I12" i="7"/>
  <c r="I23" i="7"/>
  <c r="H3" i="7"/>
  <c r="H7" i="7"/>
  <c r="H30" i="7"/>
  <c r="H27" i="7"/>
  <c r="H5" i="7"/>
  <c r="H31" i="7"/>
  <c r="H13" i="7"/>
  <c r="H22" i="7"/>
  <c r="H11" i="7"/>
  <c r="H32" i="7"/>
  <c r="H4" i="7"/>
  <c r="H29" i="7"/>
  <c r="H8" i="7"/>
  <c r="H25" i="7"/>
  <c r="H26" i="7"/>
  <c r="H9" i="7"/>
  <c r="H6" i="7"/>
  <c r="H15" i="7"/>
  <c r="H33" i="7"/>
  <c r="H17" i="7"/>
  <c r="H24" i="7"/>
  <c r="H10" i="7"/>
  <c r="H18" i="7"/>
  <c r="H19" i="7"/>
  <c r="H34" i="7"/>
  <c r="H21" i="7"/>
  <c r="H16" i="7"/>
  <c r="H35" i="7"/>
  <c r="H20" i="7"/>
  <c r="H28" i="7"/>
  <c r="H14" i="7"/>
  <c r="H12" i="7"/>
  <c r="H23" i="7"/>
  <c r="I3" i="6"/>
  <c r="I9" i="6"/>
  <c r="I7" i="6"/>
  <c r="I28" i="6"/>
  <c r="I4" i="6"/>
  <c r="I33" i="6"/>
  <c r="I31" i="6"/>
  <c r="I13" i="6"/>
  <c r="I5" i="6"/>
  <c r="I34" i="6"/>
  <c r="I15" i="6"/>
  <c r="I25" i="6"/>
  <c r="I8" i="6"/>
  <c r="I6" i="6"/>
  <c r="I21" i="6"/>
  <c r="I10" i="6"/>
  <c r="I12" i="6"/>
  <c r="I11" i="6"/>
  <c r="I35" i="6"/>
  <c r="I19" i="6"/>
  <c r="I18" i="6"/>
  <c r="I32" i="6"/>
  <c r="I16" i="6"/>
  <c r="I17" i="6"/>
  <c r="I29" i="6"/>
  <c r="I24" i="6"/>
  <c r="I27" i="6"/>
  <c r="I30" i="6"/>
  <c r="I22" i="6"/>
  <c r="I26" i="6"/>
  <c r="I14" i="6"/>
  <c r="I20" i="6"/>
  <c r="I23" i="6"/>
  <c r="H3" i="6"/>
  <c r="H9" i="6"/>
  <c r="H7" i="6"/>
  <c r="H28" i="6"/>
  <c r="H4" i="6"/>
  <c r="H33" i="6"/>
  <c r="H31" i="6"/>
  <c r="H13" i="6"/>
  <c r="H5" i="6"/>
  <c r="H34" i="6"/>
  <c r="H15" i="6"/>
  <c r="H25" i="6"/>
  <c r="H8" i="6"/>
  <c r="H6" i="6"/>
  <c r="H21" i="6"/>
  <c r="H10" i="6"/>
  <c r="H12" i="6"/>
  <c r="H11" i="6"/>
  <c r="H35" i="6"/>
  <c r="H19" i="6"/>
  <c r="H18" i="6"/>
  <c r="H32" i="6"/>
  <c r="H16" i="6"/>
  <c r="H17" i="6"/>
  <c r="H29" i="6"/>
  <c r="H24" i="6"/>
  <c r="H27" i="6"/>
  <c r="H30" i="6"/>
  <c r="H22" i="6"/>
  <c r="H26" i="6"/>
  <c r="H14" i="6"/>
  <c r="H20" i="6"/>
  <c r="H23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I3" i="4"/>
  <c r="I11" i="4"/>
  <c r="I33" i="4"/>
  <c r="I26" i="4"/>
  <c r="I4" i="4"/>
  <c r="I8" i="4"/>
  <c r="I35" i="4"/>
  <c r="I22" i="4"/>
  <c r="I31" i="4"/>
  <c r="I12" i="4"/>
  <c r="I24" i="4"/>
  <c r="I16" i="4"/>
  <c r="I30" i="4"/>
  <c r="I5" i="4"/>
  <c r="I28" i="4"/>
  <c r="I6" i="4"/>
  <c r="I34" i="4"/>
  <c r="I9" i="4"/>
  <c r="I7" i="4"/>
  <c r="I19" i="4"/>
  <c r="I13" i="4"/>
  <c r="I17" i="4"/>
  <c r="I27" i="4"/>
  <c r="I15" i="4"/>
  <c r="I10" i="4"/>
  <c r="I25" i="4"/>
  <c r="I21" i="4"/>
  <c r="I23" i="4"/>
  <c r="I20" i="4"/>
  <c r="I29" i="4"/>
  <c r="I18" i="4"/>
  <c r="I14" i="4"/>
  <c r="I32" i="4"/>
  <c r="H3" i="4"/>
  <c r="H11" i="4"/>
  <c r="H33" i="4"/>
  <c r="H26" i="4"/>
  <c r="H4" i="4"/>
  <c r="H8" i="4"/>
  <c r="H35" i="4"/>
  <c r="H22" i="4"/>
  <c r="H31" i="4"/>
  <c r="H12" i="4"/>
  <c r="H24" i="4"/>
  <c r="H16" i="4"/>
  <c r="H30" i="4"/>
  <c r="H5" i="4"/>
  <c r="H28" i="4"/>
  <c r="H6" i="4"/>
  <c r="H34" i="4"/>
  <c r="H9" i="4"/>
  <c r="H7" i="4"/>
  <c r="H19" i="4"/>
  <c r="H13" i="4"/>
  <c r="H17" i="4"/>
  <c r="H27" i="4"/>
  <c r="H15" i="4"/>
  <c r="H10" i="4"/>
  <c r="H25" i="4"/>
  <c r="H21" i="4"/>
  <c r="H23" i="4"/>
  <c r="H20" i="4"/>
  <c r="H29" i="4"/>
  <c r="H18" i="4"/>
  <c r="H14" i="4"/>
  <c r="H32" i="4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G3" i="7"/>
  <c r="G7" i="7"/>
  <c r="G30" i="7"/>
  <c r="G27" i="7"/>
  <c r="G5" i="7"/>
  <c r="G31" i="7"/>
  <c r="G13" i="7"/>
  <c r="G22" i="7"/>
  <c r="G11" i="7"/>
  <c r="G32" i="7"/>
  <c r="G4" i="7"/>
  <c r="G29" i="7"/>
  <c r="G8" i="7"/>
  <c r="G25" i="7"/>
  <c r="G26" i="7"/>
  <c r="G9" i="7"/>
  <c r="G6" i="7"/>
  <c r="G15" i="7"/>
  <c r="G33" i="7"/>
  <c r="G17" i="7"/>
  <c r="G24" i="7"/>
  <c r="G10" i="7"/>
  <c r="G18" i="7"/>
  <c r="G19" i="7"/>
  <c r="G34" i="7"/>
  <c r="G21" i="7"/>
  <c r="G16" i="7"/>
  <c r="G35" i="7"/>
  <c r="G20" i="7"/>
  <c r="G28" i="7"/>
  <c r="G14" i="7"/>
  <c r="G12" i="7"/>
  <c r="G23" i="7"/>
  <c r="G3" i="6"/>
  <c r="G9" i="6"/>
  <c r="G7" i="6"/>
  <c r="G28" i="6"/>
  <c r="G4" i="6"/>
  <c r="G33" i="6"/>
  <c r="G31" i="6"/>
  <c r="G13" i="6"/>
  <c r="G5" i="6"/>
  <c r="G34" i="6"/>
  <c r="G15" i="6"/>
  <c r="G25" i="6"/>
  <c r="G8" i="6"/>
  <c r="G6" i="6"/>
  <c r="G21" i="6"/>
  <c r="G10" i="6"/>
  <c r="G12" i="6"/>
  <c r="G11" i="6"/>
  <c r="G35" i="6"/>
  <c r="G19" i="6"/>
  <c r="G18" i="6"/>
  <c r="G32" i="6"/>
  <c r="G16" i="6"/>
  <c r="G17" i="6"/>
  <c r="G29" i="6"/>
  <c r="G24" i="6"/>
  <c r="G27" i="6"/>
  <c r="G30" i="6"/>
  <c r="G22" i="6"/>
  <c r="G26" i="6"/>
  <c r="G14" i="6"/>
  <c r="G20" i="6"/>
  <c r="G23" i="6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" i="4"/>
  <c r="G4" i="4"/>
  <c r="G5" i="4"/>
  <c r="G6" i="4"/>
  <c r="G7" i="4"/>
  <c r="G8" i="4"/>
  <c r="G9" i="4"/>
  <c r="G10" i="4"/>
  <c r="G11" i="4"/>
  <c r="G12" i="4"/>
  <c r="G13" i="4"/>
  <c r="G14" i="4"/>
  <c r="G16" i="4"/>
  <c r="G17" i="4"/>
  <c r="G18" i="4"/>
  <c r="G19" i="4"/>
  <c r="G20" i="4"/>
  <c r="G21" i="4"/>
  <c r="G22" i="4"/>
  <c r="G23" i="4"/>
  <c r="G24" i="4"/>
  <c r="G15" i="4"/>
  <c r="G25" i="4"/>
  <c r="G26" i="4"/>
  <c r="G27" i="4"/>
  <c r="G28" i="4"/>
  <c r="G29" i="4"/>
  <c r="G30" i="4"/>
  <c r="G31" i="4"/>
  <c r="G32" i="4"/>
  <c r="G33" i="4"/>
  <c r="G34" i="4"/>
  <c r="G35" i="4"/>
  <c r="G3" i="5"/>
  <c r="G14" i="5"/>
  <c r="G5" i="5"/>
  <c r="G26" i="5"/>
  <c r="G6" i="5"/>
  <c r="G32" i="5"/>
  <c r="G29" i="5"/>
  <c r="G22" i="5"/>
  <c r="G8" i="5"/>
  <c r="G34" i="5"/>
  <c r="G4" i="5"/>
  <c r="G28" i="5"/>
  <c r="G10" i="5"/>
  <c r="G7" i="5"/>
  <c r="G31" i="5"/>
  <c r="G17" i="5"/>
  <c r="G9" i="5"/>
  <c r="G19" i="5"/>
  <c r="G35" i="5"/>
  <c r="G13" i="5"/>
  <c r="G11" i="5"/>
  <c r="G20" i="5"/>
  <c r="G15" i="5"/>
  <c r="G23" i="5"/>
  <c r="G21" i="5"/>
  <c r="G24" i="5"/>
  <c r="G18" i="5"/>
  <c r="G33" i="5"/>
  <c r="G16" i="5"/>
  <c r="G27" i="5"/>
  <c r="G12" i="5"/>
  <c r="G30" i="5"/>
  <c r="G25" i="5"/>
  <c r="M1" i="8"/>
  <c r="K3" i="8"/>
  <c r="K4" i="8"/>
  <c r="K32" i="8"/>
  <c r="K34" i="8"/>
  <c r="K7" i="8"/>
  <c r="K6" i="8"/>
  <c r="K5" i="8"/>
  <c r="K23" i="8"/>
  <c r="K10" i="8"/>
  <c r="K9" i="8"/>
  <c r="K12" i="8"/>
  <c r="K11" i="8"/>
  <c r="K15" i="8"/>
  <c r="K13" i="8"/>
  <c r="K18" i="8"/>
  <c r="K14" i="8"/>
  <c r="K8" i="8"/>
  <c r="K20" i="8"/>
  <c r="K33" i="8"/>
  <c r="K24" i="8"/>
  <c r="K19" i="8"/>
  <c r="K25" i="8"/>
  <c r="K16" i="8"/>
  <c r="K22" i="8"/>
  <c r="K17" i="8"/>
  <c r="K28" i="8"/>
  <c r="K21" i="8"/>
  <c r="K35" i="8"/>
  <c r="K26" i="8"/>
  <c r="K31" i="8"/>
  <c r="K27" i="8"/>
  <c r="K29" i="8"/>
  <c r="K30" i="8"/>
  <c r="M15" i="8" l="1"/>
  <c r="M20" i="8"/>
  <c r="M8" i="8"/>
  <c r="M7" i="8"/>
  <c r="M35" i="8"/>
  <c r="M30" i="8"/>
  <c r="M21" i="8"/>
  <c r="M19" i="8"/>
  <c r="M10" i="8"/>
  <c r="M32" i="8"/>
  <c r="M28" i="8"/>
  <c r="M11" i="8"/>
  <c r="M29" i="8"/>
  <c r="M24" i="8"/>
  <c r="M13" i="8"/>
  <c r="M23" i="8"/>
  <c r="M4" i="8"/>
  <c r="M27" i="8"/>
  <c r="M17" i="8"/>
  <c r="M33" i="8"/>
  <c r="M5" i="8"/>
  <c r="M3" i="8"/>
  <c r="M31" i="8"/>
  <c r="M6" i="8"/>
  <c r="M26" i="8"/>
  <c r="M16" i="8"/>
  <c r="M12" i="8"/>
  <c r="M22" i="8"/>
  <c r="M25" i="8"/>
  <c r="M14" i="8"/>
  <c r="M9" i="8"/>
  <c r="M34" i="8"/>
  <c r="M18" i="8"/>
</calcChain>
</file>

<file path=xl/sharedStrings.xml><?xml version="1.0" encoding="utf-8"?>
<sst xmlns="http://schemas.openxmlformats.org/spreadsheetml/2006/main" count="571" uniqueCount="66">
  <si>
    <t>Manche 1</t>
  </si>
  <si>
    <t>Rang</t>
  </si>
  <si>
    <t>N°</t>
  </si>
  <si>
    <t>Catégorie</t>
  </si>
  <si>
    <t>Team</t>
  </si>
  <si>
    <t>Prototype</t>
  </si>
  <si>
    <t>OSBT</t>
  </si>
  <si>
    <t>Team Casse Pipe</t>
  </si>
  <si>
    <t>Proto Patajoint</t>
  </si>
  <si>
    <t>Solex Iroise 2</t>
  </si>
  <si>
    <t>GrainGalet</t>
  </si>
  <si>
    <t>Black Manba</t>
  </si>
  <si>
    <t>Team Bar Joe</t>
  </si>
  <si>
    <t>Galet Saucisse</t>
  </si>
  <si>
    <t>Les fous du Guidon</t>
  </si>
  <si>
    <t>S2R</t>
  </si>
  <si>
    <t>TourneSolex</t>
  </si>
  <si>
    <t>The Robar team</t>
  </si>
  <si>
    <t>Solex Iroise 3</t>
  </si>
  <si>
    <t>Team Allier</t>
  </si>
  <si>
    <t>Tigrou’s Killer</t>
  </si>
  <si>
    <t>Team PLM 45</t>
  </si>
  <si>
    <t>G&amp;P Team Proto</t>
  </si>
  <si>
    <t>Promotion</t>
  </si>
  <si>
    <t>Sheitan Crew Promo</t>
  </si>
  <si>
    <t>GM Solex</t>
  </si>
  <si>
    <t>Team 875</t>
  </si>
  <si>
    <t>Team Nino</t>
  </si>
  <si>
    <t>S2R Factory</t>
  </si>
  <si>
    <t>OA</t>
  </si>
  <si>
    <t>Le Solex des Tropiques</t>
  </si>
  <si>
    <t>OA Patajoint</t>
  </si>
  <si>
    <t>Origine</t>
  </si>
  <si>
    <t>Team TDC 2</t>
  </si>
  <si>
    <t>BPS35</t>
  </si>
  <si>
    <t>Le frelon</t>
  </si>
  <si>
    <t>Nb Tours</t>
  </si>
  <si>
    <t>Team Berlingot</t>
  </si>
  <si>
    <t>Ca Va Chier</t>
  </si>
  <si>
    <t>Manche 2</t>
  </si>
  <si>
    <t>Finish</t>
  </si>
  <si>
    <t>DNF</t>
  </si>
  <si>
    <t>DNS</t>
  </si>
  <si>
    <t>Black Mamba</t>
  </si>
  <si>
    <t>TR 1</t>
  </si>
  <si>
    <t>TR 4</t>
  </si>
  <si>
    <t>TR 5</t>
  </si>
  <si>
    <t>Solex Iroise</t>
  </si>
  <si>
    <t>Manche 3</t>
  </si>
  <si>
    <t>Manche 4</t>
  </si>
  <si>
    <t>Manche 5</t>
  </si>
  <si>
    <t>Manche 6</t>
  </si>
  <si>
    <t>Tours Totaux</t>
  </si>
  <si>
    <t>TR 3</t>
  </si>
  <si>
    <t>TR 2</t>
  </si>
  <si>
    <t>Endurance Fractionnée</t>
  </si>
  <si>
    <t>Temps moyen au Tour</t>
  </si>
  <si>
    <t>temps moyen / tour</t>
  </si>
  <si>
    <t>TR 6</t>
  </si>
  <si>
    <t>Did Not Start</t>
  </si>
  <si>
    <t>N'a pas pris le départ</t>
  </si>
  <si>
    <t>Did Not Finish</t>
  </si>
  <si>
    <t>N'a pas passé le drapeau à damier</t>
  </si>
  <si>
    <t>Dernier Damier</t>
  </si>
  <si>
    <t>Vue</t>
  </si>
  <si>
    <t>Finish?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</si>
</sst>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20" fontId="0" fillId="0" borderId="0" xfId="0" applyNumberFormat="1"/>
    <xf numFmtId="47" fontId="2" fillId="0" borderId="0" xfId="0" applyNumberFormat="1" applyFont="1"/>
    <xf numFmtId="47" fontId="3" fillId="0" borderId="0" xfId="0" applyNumberFormat="1" applyFont="1"/>
    <xf numFmtId="0" fontId="4" fillId="2" borderId="1" xfId="0" applyFont="1" applyFill="1" applyBorder="1"/>
    <xf numFmtId="47" fontId="3" fillId="0" borderId="0" xfId="0" applyNumberFormat="1" applyFont="1" applyAlignment="1">
      <alignment horizontal="right"/>
    </xf>
    <xf numFmtId="0" fontId="0" fillId="0" borderId="2" xfId="0" applyBorder="1"/>
    <xf numFmtId="0" fontId="4" fillId="2" borderId="1" xfId="0" applyFont="1" applyFill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109"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29" formatCode="mm:ss.0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29" formatCode="mm:ss.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29" formatCode="mm:ss.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29" formatCode="mm:ss.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29" formatCode="mm:ss.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  <numFmt numFmtId="29" formatCode="mm:ss.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29" formatCode="mm:ss.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0BF268-7017-4663-A469-746B77621F64}" name="Tableau2" displayName="Tableau2" ref="A2:I35" totalsRowShown="0" headerRowDxfId="108" dataDxfId="107">
  <autoFilter ref="A2:I35" xr:uid="{0B0BF268-7017-4663-A469-746B77621F64}"/>
  <sortState xmlns:xlrd2="http://schemas.microsoft.com/office/spreadsheetml/2017/richdata2" ref="A3:I35">
    <sortCondition descending="1" ref="E3:E35"/>
    <sortCondition ref="F3:F35"/>
  </sortState>
  <tableColumns count="9">
    <tableColumn id="1" xr3:uid="{966C664F-A365-446B-8657-ACCE369EFE71}" name="Rang" dataDxfId="106"/>
    <tableColumn id="2" xr3:uid="{2A704D2A-1817-43E9-9E5D-230EEACEFD06}" name="N°" dataDxfId="105"/>
    <tableColumn id="3" xr3:uid="{83A704B5-8420-4790-B062-6E968A96F30D}" name="Catégorie" dataDxfId="104"/>
    <tableColumn id="4" xr3:uid="{30F62C03-B552-4082-ACB0-EFA62FF32A71}" name="Team" dataDxfId="103"/>
    <tableColumn id="5" xr3:uid="{534C4F52-498C-4917-A4C1-71ED844E5EF0}" name="Nb Tours" dataDxfId="102"/>
    <tableColumn id="7" xr3:uid="{8967D8AF-522E-4330-9494-79A0A46A2299}" name="Finish" dataDxfId="101"/>
    <tableColumn id="8" xr3:uid="{188EECF9-CF80-4A81-B57D-83DC3D07CC22}" name="Temps moyen au Tour" dataDxfId="100">
      <calculatedColumnFormula>IF(Tableau2[[#This Row],[Nb Tours]]=0,"DNS",$G$1/Tableau2[[#This Row],[Nb Tours]])</calculatedColumnFormula>
    </tableColumn>
    <tableColumn id="6" xr3:uid="{48954C3E-6D33-4907-8F5D-9155545AB43B}" name="Vue" dataDxfId="99">
      <calculatedColumnFormula>IF(Tableau2[[#This Row],[Finish]]="DNS",0,1)</calculatedColumnFormula>
    </tableColumn>
    <tableColumn id="9" xr3:uid="{85B011A5-1765-481E-9820-262D2EAAF30A}" name="Finish?" dataDxfId="98">
      <calculatedColumnFormula>IF(Tableau2[[#This Row],[Finish]]="DNF",0,IF(Tableau2[[#This Row],[Finish]]="DNS",0,1))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E69DCA-AB0E-41C4-8245-48784CCDB25D}" name="Tableau22" displayName="Tableau22" ref="A2:I35" totalsRowShown="0" headerRowDxfId="97" dataDxfId="96">
  <autoFilter ref="A2:I35" xr:uid="{0B0BF268-7017-4663-A469-746B77621F64}"/>
  <sortState xmlns:xlrd2="http://schemas.microsoft.com/office/spreadsheetml/2017/richdata2" ref="A3:I35">
    <sortCondition descending="1" ref="E3:E35"/>
    <sortCondition ref="F3:F35"/>
  </sortState>
  <tableColumns count="9">
    <tableColumn id="1" xr3:uid="{56088666-1658-4027-B6F9-CE0CB51353E6}" name="Rang" dataDxfId="95"/>
    <tableColumn id="2" xr3:uid="{D5AA7440-3963-4DC3-81AA-A2B7776DDE60}" name="N°" dataDxfId="94"/>
    <tableColumn id="3" xr3:uid="{FAB0F649-F443-45F6-AFDE-1D49362B5A68}" name="Catégorie" dataDxfId="93"/>
    <tableColumn id="4" xr3:uid="{F7F31E55-3519-4BD4-B5D0-69087FFED73E}" name="Team" dataDxfId="92"/>
    <tableColumn id="5" xr3:uid="{112576BB-5666-4DFC-A8C5-D1D60C28C11A}" name="Nb Tours" dataDxfId="91"/>
    <tableColumn id="6" xr3:uid="{7852B35F-F27D-4F04-9832-9CA954F795EA}" name="Finish" dataDxfId="90"/>
    <tableColumn id="7" xr3:uid="{F4D22EA7-B936-4082-BE0A-F9B639557C60}" name="Temps moyen au Tour" dataDxfId="89">
      <calculatedColumnFormula>IF(Tableau22[[#This Row],[Nb Tours]]=0,"DNS",$G$1/Tableau22[[#This Row],[Nb Tours]])</calculatedColumnFormula>
    </tableColumn>
    <tableColumn id="8" xr3:uid="{BC91E996-4782-410F-91F6-82CB517EC6F4}" name="Vue" dataDxfId="88">
      <calculatedColumnFormula>IF(Tableau22[[#This Row],[Finish]]="DNS",0,1)</calculatedColumnFormula>
    </tableColumn>
    <tableColumn id="9" xr3:uid="{B0F90625-9DBF-4882-93F8-CB19FE22D4F8}" name="Finish?" dataDxfId="87">
      <calculatedColumnFormula>IF(Tableau22[[#This Row],[Finish]]="DNF",0,IF(Tableau22[[#This Row],[Finish]]="DNS",0,1))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0B9DA87-8CA5-4E98-8F91-21413C44FD03}" name="Tableau224" displayName="Tableau224" ref="A2:I35" totalsRowShown="0" headerRowDxfId="86" dataDxfId="85">
  <autoFilter ref="A2:I35" xr:uid="{0B0BF268-7017-4663-A469-746B77621F64}"/>
  <sortState xmlns:xlrd2="http://schemas.microsoft.com/office/spreadsheetml/2017/richdata2" ref="A3:I35">
    <sortCondition descending="1" ref="E3:E35"/>
    <sortCondition ref="F3:F35"/>
  </sortState>
  <tableColumns count="9">
    <tableColumn id="1" xr3:uid="{D640D003-B990-4A61-A27B-B33FF84FCB38}" name="Rang" dataDxfId="84"/>
    <tableColumn id="2" xr3:uid="{56BA84BA-78D4-4E97-9690-77F44978FCE0}" name="N°" dataDxfId="83"/>
    <tableColumn id="3" xr3:uid="{53E5BCB2-E0AA-4981-9E21-48343A6AFAEC}" name="Catégorie" dataDxfId="82"/>
    <tableColumn id="4" xr3:uid="{7E412149-7668-4DAC-8C43-D85DD062E3BA}" name="Team" dataDxfId="81"/>
    <tableColumn id="5" xr3:uid="{AC61256A-C288-43B1-8193-8493086952A7}" name="Nb Tours" dataDxfId="80"/>
    <tableColumn id="6" xr3:uid="{69C19F7D-D656-46D0-A76A-20F7FBFC970E}" name="Finish" dataDxfId="79"/>
    <tableColumn id="7" xr3:uid="{8F84D096-AE56-4262-A775-677219BEED95}" name="Temps moyen au Tour" dataDxfId="78">
      <calculatedColumnFormula>IF(Tableau224[[#This Row],[Nb Tours]]=0,"DNS",$G$1/Tableau224[[#This Row],[Nb Tours]])</calculatedColumnFormula>
    </tableColumn>
    <tableColumn id="8" xr3:uid="{3D11E859-05CF-4B69-BFCA-3070D57DC15A}" name="Vue" dataDxfId="77">
      <calculatedColumnFormula>IF(Tableau224[[#This Row],[Finish]]="DNS",0,1)</calculatedColumnFormula>
    </tableColumn>
    <tableColumn id="9" xr3:uid="{FCEF1FF6-AC12-43CF-9745-6212C2C70553}" name="Finish?" dataDxfId="76">
      <calculatedColumnFormula>IF(Tableau224[[#This Row],[Finish]]="DNF",0,IF(Tableau224[[#This Row],[Finish]]="DNS",0,1))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5F11BC6-4A90-433C-9001-576E121E86D3}" name="Tableau2245" displayName="Tableau2245" ref="A2:I35" totalsRowShown="0" headerRowDxfId="75" dataDxfId="74">
  <autoFilter ref="A2:I35" xr:uid="{0B0BF268-7017-4663-A469-746B77621F64}"/>
  <sortState xmlns:xlrd2="http://schemas.microsoft.com/office/spreadsheetml/2017/richdata2" ref="A3:I35">
    <sortCondition descending="1" ref="E3:E35"/>
    <sortCondition ref="F3:F35"/>
  </sortState>
  <tableColumns count="9">
    <tableColumn id="1" xr3:uid="{769E6DEC-A779-4721-9689-287E39AD9D30}" name="Rang" dataDxfId="73"/>
    <tableColumn id="2" xr3:uid="{3963F5CD-4E7D-48F3-81E1-342A86887CD0}" name="N°" dataDxfId="72"/>
    <tableColumn id="3" xr3:uid="{5BCF2EFD-9C1B-4442-8309-E0BA232733C8}" name="Catégorie" dataDxfId="71"/>
    <tableColumn id="4" xr3:uid="{32E6D09D-3036-4702-8DCF-9AC670261BA2}" name="Team" dataDxfId="70"/>
    <tableColumn id="5" xr3:uid="{83B48CD6-1D05-47DB-B603-12D2FCF760C6}" name="Nb Tours" dataDxfId="69"/>
    <tableColumn id="6" xr3:uid="{EA5A2FAF-4C70-474C-B09F-074574D48DB4}" name="Finish" dataDxfId="68"/>
    <tableColumn id="7" xr3:uid="{D88C18AF-CAD3-4346-A8D2-63DE97F84948}" name="Temps moyen au Tour" dataDxfId="67">
      <calculatedColumnFormula>IF(Tableau2245[[#This Row],[Nb Tours]]=0,"DNS",$G$1/Tableau2245[[#This Row],[Nb Tours]])</calculatedColumnFormula>
    </tableColumn>
    <tableColumn id="8" xr3:uid="{2822DD2D-BD7B-44D4-98A9-74AC8ABCEA91}" name="Vue" dataDxfId="66">
      <calculatedColumnFormula>IF(Tableau2245[[#This Row],[Finish]]="DNS",0,1)</calculatedColumnFormula>
    </tableColumn>
    <tableColumn id="9" xr3:uid="{65AD5F50-64CE-423C-8C7A-D7B70E424537}" name="Finish?" dataDxfId="65">
      <calculatedColumnFormula>IF(Tableau2245[[#This Row],[Finish]]="DNF",0,IF(Tableau2245[[#This Row],[Finish]]="DNS",0,1))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E756A4A-6FDD-4B54-BB2B-1975ED767681}" name="Tableau22456" displayName="Tableau22456" ref="A2:I35" totalsRowShown="0" headerRowDxfId="64" dataDxfId="63">
  <autoFilter ref="A2:I35" xr:uid="{0B0BF268-7017-4663-A469-746B77621F64}"/>
  <sortState xmlns:xlrd2="http://schemas.microsoft.com/office/spreadsheetml/2017/richdata2" ref="A3:I35">
    <sortCondition descending="1" ref="E3:E35"/>
    <sortCondition ref="F3:F35"/>
  </sortState>
  <tableColumns count="9">
    <tableColumn id="1" xr3:uid="{3EF33409-07B2-4F2B-9846-5999805308F1}" name="Rang" dataDxfId="62"/>
    <tableColumn id="2" xr3:uid="{84938E8A-2F3D-4CE4-B37A-4508B19B56BB}" name="N°" dataDxfId="61"/>
    <tableColumn id="3" xr3:uid="{B7F4C213-B009-4924-9158-3E1FECD10C50}" name="Catégorie" dataDxfId="60"/>
    <tableColumn id="4" xr3:uid="{B6EADD4E-089C-4E00-824C-AA37BC882F04}" name="Team" dataDxfId="59"/>
    <tableColumn id="5" xr3:uid="{9412A73F-2B98-4B99-917E-769E03583335}" name="Nb Tours" dataDxfId="58"/>
    <tableColumn id="6" xr3:uid="{9CE48AC2-2F86-46ED-8684-7CC01EC0CD5E}" name="Finish" dataDxfId="57"/>
    <tableColumn id="7" xr3:uid="{DD2EEBE9-6F27-4845-8FF1-1476AD4C214D}" name="Temps moyen au Tour" dataDxfId="56">
      <calculatedColumnFormula>IF(Tableau22456[[#This Row],[Nb Tours]]=0,"DNS",$G$1/Tableau22456[[#This Row],[Nb Tours]])</calculatedColumnFormula>
    </tableColumn>
    <tableColumn id="8" xr3:uid="{5F6B6FD6-F8DF-42ED-97DD-0C14F7ECA63C}" name="Vue" dataDxfId="55">
      <calculatedColumnFormula>IF(Tableau22456[[#This Row],[Finish]]="DNS",0,1)</calculatedColumnFormula>
    </tableColumn>
    <tableColumn id="9" xr3:uid="{4B9735F0-86B5-4351-8B86-05525A212420}" name="Finish?" dataDxfId="54">
      <calculatedColumnFormula>IF(Tableau22456[[#This Row],[Finish]]="DNF",0,IF(Tableau22456[[#This Row],[Finish]]="DNS",0,1))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F4AD51C-E2AE-4544-8854-27203E778993}" name="Tableau224567" displayName="Tableau224567" ref="A2:I35" totalsRowShown="0" headerRowDxfId="53" dataDxfId="52">
  <autoFilter ref="A2:I35" xr:uid="{0B0BF268-7017-4663-A469-746B77621F64}"/>
  <sortState xmlns:xlrd2="http://schemas.microsoft.com/office/spreadsheetml/2017/richdata2" ref="A3:I35">
    <sortCondition descending="1" ref="E3:E35"/>
    <sortCondition ref="F3:F35"/>
  </sortState>
  <tableColumns count="9">
    <tableColumn id="1" xr3:uid="{7340B7FE-2791-42B2-BA79-265A1719AE2B}" name="Rang" dataDxfId="51"/>
    <tableColumn id="2" xr3:uid="{DDD5C70C-0DBC-4243-8E02-B925E90A52E8}" name="N°" dataDxfId="50"/>
    <tableColumn id="3" xr3:uid="{A63E1819-A214-4EC7-B02D-7AD6C09974FA}" name="Catégorie" dataDxfId="49"/>
    <tableColumn id="4" xr3:uid="{6CA11AB0-F442-4E2B-A1C8-2AD265A73A66}" name="Team" dataDxfId="48"/>
    <tableColumn id="5" xr3:uid="{84E474D7-C310-4E2A-84C0-B7F35F35BD2B}" name="Nb Tours" dataDxfId="47"/>
    <tableColumn id="6" xr3:uid="{CC41CC54-F7FF-4246-BF8C-737D92744F40}" name="Finish" dataDxfId="46"/>
    <tableColumn id="7" xr3:uid="{776A99F5-1B28-4298-BDBD-6C22426F2F8D}" name="Temps moyen au Tour" dataDxfId="45">
      <calculatedColumnFormula>IF(Tableau224567[[#This Row],[Nb Tours]]=0,"DNS",$G$1/Tableau224567[[#This Row],[Nb Tours]])</calculatedColumnFormula>
    </tableColumn>
    <tableColumn id="8" xr3:uid="{53F23BD9-CD84-4EC0-A6FD-28AB1106B2ED}" name="Vue" dataDxfId="44">
      <calculatedColumnFormula>IF(Tableau224567[[#This Row],[Finish]]="DNS",0,1)</calculatedColumnFormula>
    </tableColumn>
    <tableColumn id="9" xr3:uid="{C5609B43-5F92-456F-BF39-48E62974BCC6}" name="Finish?" dataDxfId="43">
      <calculatedColumnFormula>IF(Tableau224567[[#This Row],[Finish]]="DNF",0,IF(Tableau224567[[#This Row],[Finish]]="DNS",0,1))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DCAE162-DA68-446B-BFCE-19D1600EF88D}" name="Tableau2245678" displayName="Tableau2245678" ref="A2:M35" totalsRowShown="0" headerRowDxfId="42" dataDxfId="41">
  <autoFilter ref="A2:M35" xr:uid="{0B0BF268-7017-4663-A469-746B77621F64}"/>
  <sortState xmlns:xlrd2="http://schemas.microsoft.com/office/spreadsheetml/2017/richdata2" ref="A3:M35">
    <sortCondition descending="1" ref="K3:K35"/>
    <sortCondition ref="L3:L35"/>
  </sortState>
  <tableColumns count="13">
    <tableColumn id="1" xr3:uid="{FF6C8E6B-BD89-4F36-97D9-CAA3704D849F}" name="Rang" dataDxfId="40"/>
    <tableColumn id="2" xr3:uid="{EFEC321E-01FF-46E2-AF0F-5137924C3F7E}" name="N°" dataDxfId="39"/>
    <tableColumn id="3" xr3:uid="{BA3B13C2-AFD7-4298-A7FE-56B9BB0A4F13}" name="Catégorie" dataDxfId="38"/>
    <tableColumn id="4" xr3:uid="{3509AF4C-4B48-41D3-BB9D-3EE95385A897}" name="Team" dataDxfId="37"/>
    <tableColumn id="5" xr3:uid="{5EA43CD3-E12F-495B-946C-F0C770448C78}" name="TR 1" dataDxfId="36"/>
    <tableColumn id="6" xr3:uid="{FA4A97DC-F897-4F3F-AE45-2C60CE74C7F4}" name="TR 2" dataDxfId="35"/>
    <tableColumn id="7" xr3:uid="{A2C7D6D9-65D4-4D1B-9047-8F36FC2E6302}" name="TR 3" dataDxfId="34"/>
    <tableColumn id="8" xr3:uid="{4C3B34BB-7675-4E87-BF1B-DFBF07589C87}" name="TR 4" dataDxfId="33"/>
    <tableColumn id="9" xr3:uid="{160C1A80-10A3-47B7-807B-995B0704416A}" name="TR 5" dataDxfId="32"/>
    <tableColumn id="10" xr3:uid="{31FB8E21-6F98-41FC-AC17-52B6F17DFCB3}" name="TR 6" dataDxfId="31"/>
    <tableColumn id="11" xr3:uid="{211CA9E9-73C3-4982-BEE1-2F4A816D1520}" name="Tours Totaux" dataDxfId="30">
      <calculatedColumnFormula>SUM(Tableau2245678[[#This Row],[TR 1]:[TR 6]])</calculatedColumnFormula>
    </tableColumn>
    <tableColumn id="12" xr3:uid="{9E284A4A-88FF-44FB-A89A-1F0EC86175D2}" name="Dernier Damier" dataDxfId="29"/>
    <tableColumn id="13" xr3:uid="{58921D36-FB97-4869-B9F3-EFDA5293DA2E}" name="temps moyen / tour" dataDxfId="28">
      <calculatedColumnFormula>$M$1/Tableau2245678[[#This Row],[Tours Totaux]]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8703B-028F-4F2E-8342-87A0CF7D199A}">
  <sheetPr>
    <pageSetUpPr fitToPage="1"/>
  </sheetPr>
  <dimension ref="A1:I35"/>
  <sheetViews>
    <sheetView topLeftCell="A2" workbookViewId="0">
      <selection activeCell="A35" sqref="A3:A35"/>
    </sheetView>
  </sheetViews>
  <sheetFormatPr baseColWidth="10" defaultRowHeight="15" x14ac:dyDescent="0.25"/>
  <cols>
    <col min="1" max="1" width="9.140625" bestFit="1" customWidth="1"/>
    <col min="2" max="2" width="6.42578125" bestFit="1" customWidth="1"/>
    <col min="3" max="3" width="14.5703125" bestFit="1" customWidth="1"/>
    <col min="4" max="4" width="26.28515625" bestFit="1" customWidth="1"/>
    <col min="5" max="5" width="13.7109375" bestFit="1" customWidth="1"/>
    <col min="6" max="6" width="10.28515625" bestFit="1" customWidth="1"/>
    <col min="7" max="7" width="28.5703125" bestFit="1" customWidth="1"/>
  </cols>
  <sheetData>
    <row r="1" spans="1:9" ht="18.75" x14ac:dyDescent="0.3">
      <c r="A1" s="13" t="s">
        <v>0</v>
      </c>
      <c r="B1" s="13"/>
      <c r="C1" s="13"/>
      <c r="D1" s="13"/>
      <c r="E1" s="13"/>
      <c r="F1" s="13"/>
      <c r="G1" s="5">
        <v>2.7777777777777776E-2</v>
      </c>
    </row>
    <row r="2" spans="1:9" ht="18.75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36</v>
      </c>
      <c r="F2" s="1" t="s">
        <v>40</v>
      </c>
      <c r="G2" s="1" t="s">
        <v>56</v>
      </c>
      <c r="H2" s="1" t="s">
        <v>64</v>
      </c>
      <c r="I2" s="1" t="s">
        <v>65</v>
      </c>
    </row>
    <row r="3" spans="1:9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31</v>
      </c>
      <c r="F3" s="2">
        <v>1</v>
      </c>
      <c r="G3" s="6">
        <f>IF(Tableau2[[#This Row],[Nb Tours]]=0,"DNS",$G$1/Tableau2[[#This Row],[Nb Tours]])</f>
        <v>8.960573476702509E-4</v>
      </c>
      <c r="H3" s="1">
        <f>IF(Tableau2[[#This Row],[Finish]]="DNS",0,1)</f>
        <v>1</v>
      </c>
      <c r="I3" s="1">
        <f>IF(Tableau2[[#This Row],[Finish]]="DNF",0,IF(Tableau2[[#This Row],[Finish]]="DNS",0,1))</f>
        <v>1</v>
      </c>
    </row>
    <row r="4" spans="1:9" ht="18.75" x14ac:dyDescent="0.3">
      <c r="A4" s="1">
        <f>A3+1</f>
        <v>2</v>
      </c>
      <c r="B4" s="1">
        <v>5</v>
      </c>
      <c r="C4" s="1" t="s">
        <v>5</v>
      </c>
      <c r="D4" s="1" t="s">
        <v>8</v>
      </c>
      <c r="E4" s="1">
        <v>30</v>
      </c>
      <c r="F4" s="2">
        <v>4</v>
      </c>
      <c r="G4" s="6">
        <f>IF(Tableau2[[#This Row],[Nb Tours]]=0,"DNS",$G$1/Tableau2[[#This Row],[Nb Tours]])</f>
        <v>9.2592592592592585E-4</v>
      </c>
      <c r="H4" s="1">
        <f>IF(Tableau2[[#This Row],[Finish]]="DNS",0,1)</f>
        <v>1</v>
      </c>
      <c r="I4" s="1">
        <f>IF(Tableau2[[#This Row],[Finish]]="DNF",0,IF(Tableau2[[#This Row],[Finish]]="DNS",0,1))</f>
        <v>1</v>
      </c>
    </row>
    <row r="5" spans="1:9" ht="18.75" x14ac:dyDescent="0.3">
      <c r="A5" s="1">
        <f t="shared" ref="A5:A35" si="0">A4+1</f>
        <v>3</v>
      </c>
      <c r="B5" s="1">
        <v>9</v>
      </c>
      <c r="C5" s="1" t="s">
        <v>5</v>
      </c>
      <c r="D5" s="1" t="s">
        <v>10</v>
      </c>
      <c r="E5" s="1">
        <v>30</v>
      </c>
      <c r="F5" s="2">
        <v>22</v>
      </c>
      <c r="G5" s="6">
        <f>IF(Tableau2[[#This Row],[Nb Tours]]=0,"DNS",$G$1/Tableau2[[#This Row],[Nb Tours]])</f>
        <v>9.2592592592592585E-4</v>
      </c>
      <c r="H5" s="1">
        <f>IF(Tableau2[[#This Row],[Finish]]="DNS",0,1)</f>
        <v>1</v>
      </c>
      <c r="I5" s="1">
        <f>IF(Tableau2[[#This Row],[Finish]]="DNF",0,IF(Tableau2[[#This Row],[Finish]]="DNS",0,1))</f>
        <v>1</v>
      </c>
    </row>
    <row r="6" spans="1:9" ht="18.75" x14ac:dyDescent="0.3">
      <c r="A6" s="1">
        <f t="shared" si="0"/>
        <v>4</v>
      </c>
      <c r="B6" s="1">
        <v>21</v>
      </c>
      <c r="C6" s="1" t="s">
        <v>5</v>
      </c>
      <c r="D6" s="1" t="s">
        <v>15</v>
      </c>
      <c r="E6" s="1">
        <v>29</v>
      </c>
      <c r="F6" s="2">
        <v>23</v>
      </c>
      <c r="G6" s="6">
        <f>IF(Tableau2[[#This Row],[Nb Tours]]=0,"DNS",$G$1/Tableau2[[#This Row],[Nb Tours]])</f>
        <v>9.5785440613026815E-4</v>
      </c>
      <c r="H6" s="1">
        <f>IF(Tableau2[[#This Row],[Finish]]="DNS",0,1)</f>
        <v>1</v>
      </c>
      <c r="I6" s="1">
        <f>IF(Tableau2[[#This Row],[Finish]]="DNF",0,IF(Tableau2[[#This Row],[Finish]]="DNS",0,1))</f>
        <v>1</v>
      </c>
    </row>
    <row r="7" spans="1:9" ht="18.75" x14ac:dyDescent="0.3">
      <c r="A7" s="1">
        <f t="shared" si="0"/>
        <v>5</v>
      </c>
      <c r="B7" s="1">
        <v>51</v>
      </c>
      <c r="C7" s="1" t="s">
        <v>23</v>
      </c>
      <c r="D7" s="1" t="s">
        <v>24</v>
      </c>
      <c r="E7" s="1">
        <v>28</v>
      </c>
      <c r="F7" s="2">
        <v>8</v>
      </c>
      <c r="G7" s="6">
        <f>IF(Tableau2[[#This Row],[Nb Tours]]=0,"DNS",$G$1/Tableau2[[#This Row],[Nb Tours]])</f>
        <v>9.9206349206349201E-4</v>
      </c>
      <c r="H7" s="1">
        <f>IF(Tableau2[[#This Row],[Finish]]="DNS",0,1)</f>
        <v>1</v>
      </c>
      <c r="I7" s="1">
        <f>IF(Tableau2[[#This Row],[Finish]]="DNF",0,IF(Tableau2[[#This Row],[Finish]]="DNS",0,1))</f>
        <v>1</v>
      </c>
    </row>
    <row r="8" spans="1:9" ht="18.75" x14ac:dyDescent="0.3">
      <c r="A8" s="1">
        <f t="shared" si="0"/>
        <v>6</v>
      </c>
      <c r="B8" s="1">
        <v>49</v>
      </c>
      <c r="C8" s="1" t="s">
        <v>5</v>
      </c>
      <c r="D8" s="1" t="s">
        <v>21</v>
      </c>
      <c r="E8" s="1">
        <v>28</v>
      </c>
      <c r="F8" s="2">
        <v>11</v>
      </c>
      <c r="G8" s="6">
        <f>IF(Tableau2[[#This Row],[Nb Tours]]=0,"DNS",$G$1/Tableau2[[#This Row],[Nb Tours]])</f>
        <v>9.9206349206349201E-4</v>
      </c>
      <c r="H8" s="1">
        <f>IF(Tableau2[[#This Row],[Finish]]="DNS",0,1)</f>
        <v>1</v>
      </c>
      <c r="I8" s="1">
        <f>IF(Tableau2[[#This Row],[Finish]]="DNF",0,IF(Tableau2[[#This Row],[Finish]]="DNS",0,1))</f>
        <v>1</v>
      </c>
    </row>
    <row r="9" spans="1:9" ht="18.75" x14ac:dyDescent="0.3">
      <c r="A9" s="1">
        <f t="shared" si="0"/>
        <v>7</v>
      </c>
      <c r="B9" s="1">
        <v>10</v>
      </c>
      <c r="C9" s="1" t="s">
        <v>5</v>
      </c>
      <c r="D9" s="1" t="s">
        <v>11</v>
      </c>
      <c r="E9" s="1">
        <v>28</v>
      </c>
      <c r="F9" s="2">
        <v>17</v>
      </c>
      <c r="G9" s="6">
        <f>IF(Tableau2[[#This Row],[Nb Tours]]=0,"DNS",$G$1/Tableau2[[#This Row],[Nb Tours]])</f>
        <v>9.9206349206349201E-4</v>
      </c>
      <c r="H9" s="1">
        <f>IF(Tableau2[[#This Row],[Finish]]="DNS",0,1)</f>
        <v>1</v>
      </c>
      <c r="I9" s="1">
        <f>IF(Tableau2[[#This Row],[Finish]]="DNF",0,IF(Tableau2[[#This Row],[Finish]]="DNS",0,1))</f>
        <v>1</v>
      </c>
    </row>
    <row r="10" spans="1:9" ht="18.75" x14ac:dyDescent="0.3">
      <c r="A10" s="1">
        <f t="shared" si="0"/>
        <v>8</v>
      </c>
      <c r="B10" s="1">
        <v>3</v>
      </c>
      <c r="C10" s="1" t="s">
        <v>5</v>
      </c>
      <c r="D10" s="1" t="s">
        <v>7</v>
      </c>
      <c r="E10" s="1">
        <v>28</v>
      </c>
      <c r="F10" s="2">
        <v>19</v>
      </c>
      <c r="G10" s="6">
        <f>IF(Tableau2[[#This Row],[Nb Tours]]=0,"DNS",$G$1/Tableau2[[#This Row],[Nb Tours]])</f>
        <v>9.9206349206349201E-4</v>
      </c>
      <c r="H10" s="1">
        <f>IF(Tableau2[[#This Row],[Finish]]="DNS",0,1)</f>
        <v>1</v>
      </c>
      <c r="I10" s="1">
        <f>IF(Tableau2[[#This Row],[Finish]]="DNF",0,IF(Tableau2[[#This Row],[Finish]]="DNS",0,1))</f>
        <v>1</v>
      </c>
    </row>
    <row r="11" spans="1:9" ht="18.75" x14ac:dyDescent="0.3">
      <c r="A11" s="1">
        <f t="shared" si="0"/>
        <v>9</v>
      </c>
      <c r="B11" s="1">
        <v>103</v>
      </c>
      <c r="C11" s="1" t="s">
        <v>32</v>
      </c>
      <c r="D11" s="1" t="s">
        <v>33</v>
      </c>
      <c r="E11" s="1">
        <v>27</v>
      </c>
      <c r="F11" s="2">
        <v>5</v>
      </c>
      <c r="G11" s="6">
        <f>IF(Tableau2[[#This Row],[Nb Tours]]=0,"DNS",$G$1/Tableau2[[#This Row],[Nb Tours]])</f>
        <v>1.0288065843621398E-3</v>
      </c>
      <c r="H11" s="1">
        <f>IF(Tableau2[[#This Row],[Finish]]="DNS",0,1)</f>
        <v>1</v>
      </c>
      <c r="I11" s="1">
        <f>IF(Tableau2[[#This Row],[Finish]]="DNF",0,IF(Tableau2[[#This Row],[Finish]]="DNS",0,1))</f>
        <v>1</v>
      </c>
    </row>
    <row r="12" spans="1:9" ht="18.75" x14ac:dyDescent="0.3">
      <c r="A12" s="1">
        <f t="shared" si="0"/>
        <v>10</v>
      </c>
      <c r="B12" s="1">
        <v>71</v>
      </c>
      <c r="C12" s="1" t="s">
        <v>29</v>
      </c>
      <c r="D12" s="1" t="s">
        <v>30</v>
      </c>
      <c r="E12" s="1">
        <v>27</v>
      </c>
      <c r="F12" s="2">
        <v>10</v>
      </c>
      <c r="G12" s="6">
        <f>IF(Tableau2[[#This Row],[Nb Tours]]=0,"DNS",$G$1/Tableau2[[#This Row],[Nb Tours]])</f>
        <v>1.0288065843621398E-3</v>
      </c>
      <c r="H12" s="1">
        <f>IF(Tableau2[[#This Row],[Finish]]="DNS",0,1)</f>
        <v>1</v>
      </c>
      <c r="I12" s="1">
        <f>IF(Tableau2[[#This Row],[Finish]]="DNF",0,IF(Tableau2[[#This Row],[Finish]]="DNS",0,1))</f>
        <v>1</v>
      </c>
    </row>
    <row r="13" spans="1:9" ht="18.75" x14ac:dyDescent="0.3">
      <c r="A13" s="1">
        <f t="shared" si="0"/>
        <v>11</v>
      </c>
      <c r="B13" s="1">
        <v>50</v>
      </c>
      <c r="C13" s="1" t="s">
        <v>23</v>
      </c>
      <c r="D13" s="1" t="s">
        <v>22</v>
      </c>
      <c r="E13" s="1">
        <v>27</v>
      </c>
      <c r="F13" s="2">
        <v>13</v>
      </c>
      <c r="G13" s="6">
        <f>IF(Tableau2[[#This Row],[Nb Tours]]=0,"DNS",$G$1/Tableau2[[#This Row],[Nb Tours]])</f>
        <v>1.0288065843621398E-3</v>
      </c>
      <c r="H13" s="1">
        <f>IF(Tableau2[[#This Row],[Finish]]="DNS",0,1)</f>
        <v>1</v>
      </c>
      <c r="I13" s="1">
        <f>IF(Tableau2[[#This Row],[Finish]]="DNF",0,IF(Tableau2[[#This Row],[Finish]]="DNS",0,1))</f>
        <v>1</v>
      </c>
    </row>
    <row r="14" spans="1:9" ht="18.75" x14ac:dyDescent="0.3">
      <c r="A14" s="1">
        <f t="shared" si="0"/>
        <v>12</v>
      </c>
      <c r="B14" s="1">
        <v>63</v>
      </c>
      <c r="C14" s="1" t="s">
        <v>23</v>
      </c>
      <c r="D14" s="1" t="s">
        <v>28</v>
      </c>
      <c r="E14" s="1">
        <v>27</v>
      </c>
      <c r="F14" s="2">
        <v>14</v>
      </c>
      <c r="G14" s="6">
        <f>IF(Tableau2[[#This Row],[Nb Tours]]=0,"DNS",$G$1/Tableau2[[#This Row],[Nb Tours]])</f>
        <v>1.0288065843621398E-3</v>
      </c>
      <c r="H14" s="1">
        <f>IF(Tableau2[[#This Row],[Finish]]="DNS",0,1)</f>
        <v>1</v>
      </c>
      <c r="I14" s="1">
        <f>IF(Tableau2[[#This Row],[Finish]]="DNF",0,IF(Tableau2[[#This Row],[Finish]]="DNS",0,1))</f>
        <v>1</v>
      </c>
    </row>
    <row r="15" spans="1:9" ht="18.75" x14ac:dyDescent="0.3">
      <c r="A15" s="1">
        <f t="shared" si="0"/>
        <v>13</v>
      </c>
      <c r="B15" s="1">
        <v>93</v>
      </c>
      <c r="C15" s="1" t="s">
        <v>32</v>
      </c>
      <c r="D15" s="1"/>
      <c r="E15" s="1">
        <v>27</v>
      </c>
      <c r="F15" s="2">
        <v>16</v>
      </c>
      <c r="G15" s="6">
        <f>IF(Tableau2[[#This Row],[Nb Tours]]=0,"DNS",$G$1/Tableau2[[#This Row],[Nb Tours]])</f>
        <v>1.0288065843621398E-3</v>
      </c>
      <c r="H15" s="1">
        <f>IF(Tableau2[[#This Row],[Finish]]="DNS",0,1)</f>
        <v>1</v>
      </c>
      <c r="I15" s="1">
        <f>IF(Tableau2[[#This Row],[Finish]]="DNF",0,IF(Tableau2[[#This Row],[Finish]]="DNS",0,1))</f>
        <v>1</v>
      </c>
    </row>
    <row r="16" spans="1:9" ht="18.75" x14ac:dyDescent="0.3">
      <c r="A16" s="1">
        <f t="shared" si="0"/>
        <v>14</v>
      </c>
      <c r="B16" s="1">
        <v>13</v>
      </c>
      <c r="C16" s="1" t="s">
        <v>5</v>
      </c>
      <c r="D16" s="1" t="s">
        <v>13</v>
      </c>
      <c r="E16" s="1">
        <v>27</v>
      </c>
      <c r="F16" s="2" t="s">
        <v>41</v>
      </c>
      <c r="G16" s="6">
        <f>IF(Tableau2[[#This Row],[Nb Tours]]=0,"DNS",$G$1/Tableau2[[#This Row],[Nb Tours]])</f>
        <v>1.0288065843621398E-3</v>
      </c>
      <c r="H16" s="1">
        <f>IF(Tableau2[[#This Row],[Finish]]="DNS",0,1)</f>
        <v>1</v>
      </c>
      <c r="I16" s="1">
        <f>IF(Tableau2[[#This Row],[Finish]]="DNF",0,IF(Tableau2[[#This Row],[Finish]]="DNS",0,1))</f>
        <v>0</v>
      </c>
    </row>
    <row r="17" spans="1:9" ht="18.75" x14ac:dyDescent="0.3">
      <c r="A17" s="1">
        <f t="shared" si="0"/>
        <v>15</v>
      </c>
      <c r="B17" s="1">
        <v>59</v>
      </c>
      <c r="C17" s="1" t="s">
        <v>23</v>
      </c>
      <c r="D17" s="1" t="s">
        <v>26</v>
      </c>
      <c r="E17" s="1">
        <v>27</v>
      </c>
      <c r="F17" s="2" t="s">
        <v>41</v>
      </c>
      <c r="G17" s="6">
        <f>IF(Tableau2[[#This Row],[Nb Tours]]=0,"DNS",$G$1/Tableau2[[#This Row],[Nb Tours]])</f>
        <v>1.0288065843621398E-3</v>
      </c>
      <c r="H17" s="1">
        <f>IF(Tableau2[[#This Row],[Finish]]="DNS",0,1)</f>
        <v>1</v>
      </c>
      <c r="I17" s="1">
        <f>IF(Tableau2[[#This Row],[Finish]]="DNF",0,IF(Tableau2[[#This Row],[Finish]]="DNS",0,1))</f>
        <v>0</v>
      </c>
    </row>
    <row r="18" spans="1:9" ht="18.75" x14ac:dyDescent="0.3">
      <c r="A18" s="1">
        <f t="shared" si="0"/>
        <v>16</v>
      </c>
      <c r="B18" s="1">
        <v>11</v>
      </c>
      <c r="C18" s="1" t="s">
        <v>5</v>
      </c>
      <c r="D18" s="1" t="s">
        <v>12</v>
      </c>
      <c r="E18" s="1">
        <v>26</v>
      </c>
      <c r="F18" s="2">
        <v>2</v>
      </c>
      <c r="G18" s="6">
        <f>IF(Tableau2[[#This Row],[Nb Tours]]=0,"DNS",$G$1/Tableau2[[#This Row],[Nb Tours]])</f>
        <v>1.0683760683760683E-3</v>
      </c>
      <c r="H18" s="1">
        <f>IF(Tableau2[[#This Row],[Finish]]="DNS",0,1)</f>
        <v>1</v>
      </c>
      <c r="I18" s="1">
        <f>IF(Tableau2[[#This Row],[Finish]]="DNF",0,IF(Tableau2[[#This Row],[Finish]]="DNS",0,1))</f>
        <v>1</v>
      </c>
    </row>
    <row r="19" spans="1:9" ht="18.75" x14ac:dyDescent="0.3">
      <c r="A19" s="1">
        <f t="shared" si="0"/>
        <v>17</v>
      </c>
      <c r="B19" s="1">
        <v>27</v>
      </c>
      <c r="C19" s="1" t="s">
        <v>5</v>
      </c>
      <c r="D19" s="1" t="s">
        <v>17</v>
      </c>
      <c r="E19" s="1">
        <v>26</v>
      </c>
      <c r="F19" s="2">
        <v>25</v>
      </c>
      <c r="G19" s="6">
        <f>IF(Tableau2[[#This Row],[Nb Tours]]=0,"DNS",$G$1/Tableau2[[#This Row],[Nb Tours]])</f>
        <v>1.0683760683760683E-3</v>
      </c>
      <c r="H19" s="1">
        <f>IF(Tableau2[[#This Row],[Finish]]="DNS",0,1)</f>
        <v>1</v>
      </c>
      <c r="I19" s="1">
        <f>IF(Tableau2[[#This Row],[Finish]]="DNF",0,IF(Tableau2[[#This Row],[Finish]]="DNS",0,1))</f>
        <v>1</v>
      </c>
    </row>
    <row r="20" spans="1:9" ht="18.75" x14ac:dyDescent="0.3">
      <c r="A20" s="1">
        <f t="shared" si="0"/>
        <v>18</v>
      </c>
      <c r="B20" s="1">
        <v>56</v>
      </c>
      <c r="C20" s="1" t="s">
        <v>23</v>
      </c>
      <c r="D20" s="1" t="s">
        <v>47</v>
      </c>
      <c r="E20" s="1">
        <v>25</v>
      </c>
      <c r="F20" s="2">
        <v>12</v>
      </c>
      <c r="G20" s="6">
        <f>IF(Tableau2[[#This Row],[Nb Tours]]=0,"DNS",$G$1/Tableau2[[#This Row],[Nb Tours]])</f>
        <v>1.1111111111111111E-3</v>
      </c>
      <c r="H20" s="1">
        <f>IF(Tableau2[[#This Row],[Finish]]="DNS",0,1)</f>
        <v>1</v>
      </c>
      <c r="I20" s="1">
        <f>IF(Tableau2[[#This Row],[Finish]]="DNF",0,IF(Tableau2[[#This Row],[Finish]]="DNS",0,1))</f>
        <v>1</v>
      </c>
    </row>
    <row r="21" spans="1:9" ht="18.75" x14ac:dyDescent="0.3">
      <c r="A21" s="1">
        <f t="shared" si="0"/>
        <v>19</v>
      </c>
      <c r="B21" s="1">
        <v>105</v>
      </c>
      <c r="C21" s="1" t="s">
        <v>32</v>
      </c>
      <c r="D21" s="1" t="s">
        <v>35</v>
      </c>
      <c r="E21" s="1">
        <v>25</v>
      </c>
      <c r="F21" s="2">
        <v>18</v>
      </c>
      <c r="G21" s="6">
        <f>IF(Tableau2[[#This Row],[Nb Tours]]=0,"DNS",$G$1/Tableau2[[#This Row],[Nb Tours]])</f>
        <v>1.1111111111111111E-3</v>
      </c>
      <c r="H21" s="1">
        <f>IF(Tableau2[[#This Row],[Finish]]="DNS",0,1)</f>
        <v>1</v>
      </c>
      <c r="I21" s="1">
        <f>IF(Tableau2[[#This Row],[Finish]]="DNF",0,IF(Tableau2[[#This Row],[Finish]]="DNS",0,1))</f>
        <v>1</v>
      </c>
    </row>
    <row r="22" spans="1:9" ht="18.75" x14ac:dyDescent="0.3">
      <c r="A22" s="1">
        <f t="shared" si="0"/>
        <v>20</v>
      </c>
      <c r="B22" s="1">
        <v>18</v>
      </c>
      <c r="C22" s="1" t="s">
        <v>5</v>
      </c>
      <c r="D22" s="1" t="s">
        <v>14</v>
      </c>
      <c r="E22" s="1">
        <v>25</v>
      </c>
      <c r="F22" s="2">
        <v>21</v>
      </c>
      <c r="G22" s="6">
        <f>IF(Tableau2[[#This Row],[Nb Tours]]=0,"DNS",$G$1/Tableau2[[#This Row],[Nb Tours]])</f>
        <v>1.1111111111111111E-3</v>
      </c>
      <c r="H22" s="1">
        <f>IF(Tableau2[[#This Row],[Finish]]="DNS",0,1)</f>
        <v>1</v>
      </c>
      <c r="I22" s="1">
        <f>IF(Tableau2[[#This Row],[Finish]]="DNF",0,IF(Tableau2[[#This Row],[Finish]]="DNS",0,1))</f>
        <v>1</v>
      </c>
    </row>
    <row r="23" spans="1:9" ht="18.75" x14ac:dyDescent="0.3">
      <c r="A23" s="1">
        <f t="shared" si="0"/>
        <v>21</v>
      </c>
      <c r="B23" s="1">
        <v>64</v>
      </c>
      <c r="C23" s="1" t="s">
        <v>23</v>
      </c>
      <c r="D23" s="1"/>
      <c r="E23" s="1">
        <v>25</v>
      </c>
      <c r="F23" s="2">
        <v>24</v>
      </c>
      <c r="G23" s="6">
        <f>IF(Tableau2[[#This Row],[Nb Tours]]=0,"DNS",$G$1/Tableau2[[#This Row],[Nb Tours]])</f>
        <v>1.1111111111111111E-3</v>
      </c>
      <c r="H23" s="1">
        <f>IF(Tableau2[[#This Row],[Finish]]="DNS",0,1)</f>
        <v>1</v>
      </c>
      <c r="I23" s="1">
        <f>IF(Tableau2[[#This Row],[Finish]]="DNF",0,IF(Tableau2[[#This Row],[Finish]]="DNS",0,1))</f>
        <v>1</v>
      </c>
    </row>
    <row r="24" spans="1:9" ht="18.75" x14ac:dyDescent="0.3">
      <c r="A24" s="1">
        <f t="shared" si="0"/>
        <v>22</v>
      </c>
      <c r="B24" s="1">
        <v>58</v>
      </c>
      <c r="C24" s="1" t="s">
        <v>23</v>
      </c>
      <c r="D24" s="1" t="s">
        <v>25</v>
      </c>
      <c r="E24" s="1">
        <v>25</v>
      </c>
      <c r="F24" s="2" t="s">
        <v>41</v>
      </c>
      <c r="G24" s="6">
        <f>IF(Tableau2[[#This Row],[Nb Tours]]=0,"DNS",$G$1/Tableau2[[#This Row],[Nb Tours]])</f>
        <v>1.1111111111111111E-3</v>
      </c>
      <c r="H24" s="1">
        <f>IF(Tableau2[[#This Row],[Finish]]="DNS",0,1)</f>
        <v>1</v>
      </c>
      <c r="I24" s="1">
        <f>IF(Tableau2[[#This Row],[Finish]]="DNF",0,IF(Tableau2[[#This Row],[Finish]]="DNS",0,1))</f>
        <v>0</v>
      </c>
    </row>
    <row r="25" spans="1:9" ht="18.75" x14ac:dyDescent="0.3">
      <c r="A25" s="1">
        <f t="shared" si="0"/>
        <v>23</v>
      </c>
      <c r="B25" s="1">
        <v>44</v>
      </c>
      <c r="C25" s="1" t="s">
        <v>5</v>
      </c>
      <c r="D25" s="1" t="s">
        <v>19</v>
      </c>
      <c r="E25" s="1">
        <v>24</v>
      </c>
      <c r="F25" s="2">
        <v>7</v>
      </c>
      <c r="G25" s="6">
        <f>IF(Tableau2[[#This Row],[Nb Tours]]=0,"DNS",$G$1/Tableau2[[#This Row],[Nb Tours]])</f>
        <v>1.1574074074074073E-3</v>
      </c>
      <c r="H25" s="1">
        <f>IF(Tableau2[[#This Row],[Finish]]="DNS",0,1)</f>
        <v>1</v>
      </c>
      <c r="I25" s="1">
        <f>IF(Tableau2[[#This Row],[Finish]]="DNF",0,IF(Tableau2[[#This Row],[Finish]]="DNS",0,1))</f>
        <v>1</v>
      </c>
    </row>
    <row r="26" spans="1:9" ht="18.75" x14ac:dyDescent="0.3">
      <c r="A26" s="1">
        <f t="shared" si="0"/>
        <v>24</v>
      </c>
      <c r="B26" s="1">
        <v>73</v>
      </c>
      <c r="C26" s="1" t="s">
        <v>29</v>
      </c>
      <c r="D26" s="1" t="s">
        <v>31</v>
      </c>
      <c r="E26" s="1">
        <v>24</v>
      </c>
      <c r="F26" s="2">
        <v>20</v>
      </c>
      <c r="G26" s="6">
        <f>IF(Tableau2[[#This Row],[Nb Tours]]=0,"DNS",$G$1/Tableau2[[#This Row],[Nb Tours]])</f>
        <v>1.1574074074074073E-3</v>
      </c>
      <c r="H26" s="1">
        <f>IF(Tableau2[[#This Row],[Finish]]="DNS",0,1)</f>
        <v>1</v>
      </c>
      <c r="I26" s="1">
        <f>IF(Tableau2[[#This Row],[Finish]]="DNF",0,IF(Tableau2[[#This Row],[Finish]]="DNS",0,1))</f>
        <v>1</v>
      </c>
    </row>
    <row r="27" spans="1:9" ht="18.75" x14ac:dyDescent="0.3">
      <c r="A27" s="1">
        <f t="shared" si="0"/>
        <v>25</v>
      </c>
      <c r="B27" s="1">
        <v>57</v>
      </c>
      <c r="C27" s="1" t="s">
        <v>23</v>
      </c>
      <c r="D27" s="1" t="s">
        <v>38</v>
      </c>
      <c r="E27" s="1">
        <v>24</v>
      </c>
      <c r="F27" s="2">
        <v>26</v>
      </c>
      <c r="G27" s="6">
        <f>IF(Tableau2[[#This Row],[Nb Tours]]=0,"DNS",$G$1/Tableau2[[#This Row],[Nb Tours]])</f>
        <v>1.1574074074074073E-3</v>
      </c>
      <c r="H27" s="1">
        <f>IF(Tableau2[[#This Row],[Finish]]="DNS",0,1)</f>
        <v>1</v>
      </c>
      <c r="I27" s="1">
        <f>IF(Tableau2[[#This Row],[Finish]]="DNF",0,IF(Tableau2[[#This Row],[Finish]]="DNS",0,1))</f>
        <v>1</v>
      </c>
    </row>
    <row r="28" spans="1:9" ht="18.75" x14ac:dyDescent="0.3">
      <c r="A28" s="1">
        <f t="shared" si="0"/>
        <v>26</v>
      </c>
      <c r="B28" s="1">
        <v>23</v>
      </c>
      <c r="C28" s="1" t="s">
        <v>5</v>
      </c>
      <c r="D28" s="1" t="s">
        <v>16</v>
      </c>
      <c r="E28" s="1">
        <v>22</v>
      </c>
      <c r="F28" s="2">
        <v>9</v>
      </c>
      <c r="G28" s="6">
        <f>IF(Tableau2[[#This Row],[Nb Tours]]=0,"DNS",$G$1/Tableau2[[#This Row],[Nb Tours]])</f>
        <v>1.2626262626262625E-3</v>
      </c>
      <c r="H28" s="1">
        <f>IF(Tableau2[[#This Row],[Finish]]="DNS",0,1)</f>
        <v>1</v>
      </c>
      <c r="I28" s="1">
        <f>IF(Tableau2[[#This Row],[Finish]]="DNF",0,IF(Tableau2[[#This Row],[Finish]]="DNS",0,1))</f>
        <v>1</v>
      </c>
    </row>
    <row r="29" spans="1:9" ht="18.75" x14ac:dyDescent="0.3">
      <c r="A29" s="1">
        <f t="shared" si="0"/>
        <v>27</v>
      </c>
      <c r="B29" s="1">
        <v>48</v>
      </c>
      <c r="C29" s="1" t="s">
        <v>5</v>
      </c>
      <c r="D29" s="1" t="s">
        <v>20</v>
      </c>
      <c r="E29" s="1">
        <v>20</v>
      </c>
      <c r="F29" s="2">
        <v>3</v>
      </c>
      <c r="G29" s="6">
        <f>IF(Tableau2[[#This Row],[Nb Tours]]=0,"DNS",$G$1/Tableau2[[#This Row],[Nb Tours]])</f>
        <v>1.3888888888888887E-3</v>
      </c>
      <c r="H29" s="1">
        <f>IF(Tableau2[[#This Row],[Finish]]="DNS",0,1)</f>
        <v>1</v>
      </c>
      <c r="I29" s="1">
        <f>IF(Tableau2[[#This Row],[Finish]]="DNF",0,IF(Tableau2[[#This Row],[Finish]]="DNS",0,1))</f>
        <v>1</v>
      </c>
    </row>
    <row r="30" spans="1:9" ht="18.75" x14ac:dyDescent="0.3">
      <c r="A30" s="1">
        <f t="shared" si="0"/>
        <v>28</v>
      </c>
      <c r="B30" s="1">
        <v>38</v>
      </c>
      <c r="C30" s="1" t="s">
        <v>5</v>
      </c>
      <c r="D30" s="1" t="s">
        <v>18</v>
      </c>
      <c r="E30" s="1">
        <v>20</v>
      </c>
      <c r="F30" s="2" t="s">
        <v>41</v>
      </c>
      <c r="G30" s="6">
        <f>IF(Tableau2[[#This Row],[Nb Tours]]=0,"DNS",$G$1/Tableau2[[#This Row],[Nb Tours]])</f>
        <v>1.3888888888888887E-3</v>
      </c>
      <c r="H30" s="1">
        <f>IF(Tableau2[[#This Row],[Finish]]="DNS",0,1)</f>
        <v>1</v>
      </c>
      <c r="I30" s="1">
        <f>IF(Tableau2[[#This Row],[Finish]]="DNF",0,IF(Tableau2[[#This Row],[Finish]]="DNS",0,1))</f>
        <v>0</v>
      </c>
    </row>
    <row r="31" spans="1:9" ht="18.75" x14ac:dyDescent="0.3">
      <c r="A31" s="1">
        <f t="shared" si="0"/>
        <v>29</v>
      </c>
      <c r="B31" s="1">
        <v>62</v>
      </c>
      <c r="C31" s="1" t="s">
        <v>23</v>
      </c>
      <c r="D31" s="1" t="s">
        <v>27</v>
      </c>
      <c r="E31" s="1">
        <v>19</v>
      </c>
      <c r="F31" s="2">
        <v>15</v>
      </c>
      <c r="G31" s="6">
        <f>IF(Tableau2[[#This Row],[Nb Tours]]=0,"DNS",$G$1/Tableau2[[#This Row],[Nb Tours]])</f>
        <v>1.4619883040935672E-3</v>
      </c>
      <c r="H31" s="1">
        <f>IF(Tableau2[[#This Row],[Finish]]="DNS",0,1)</f>
        <v>1</v>
      </c>
      <c r="I31" s="1">
        <f>IF(Tableau2[[#This Row],[Finish]]="DNF",0,IF(Tableau2[[#This Row],[Finish]]="DNS",0,1))</f>
        <v>1</v>
      </c>
    </row>
    <row r="32" spans="1:9" ht="18.75" x14ac:dyDescent="0.3">
      <c r="A32" s="1">
        <f t="shared" si="0"/>
        <v>30</v>
      </c>
      <c r="B32" s="1">
        <v>94</v>
      </c>
      <c r="C32" s="1" t="s">
        <v>32</v>
      </c>
      <c r="D32" s="1"/>
      <c r="E32" s="1">
        <v>17</v>
      </c>
      <c r="F32" s="2" t="s">
        <v>41</v>
      </c>
      <c r="G32" s="6">
        <f>IF(Tableau2[[#This Row],[Nb Tours]]=0,"DNS",$G$1/Tableau2[[#This Row],[Nb Tours]])</f>
        <v>1.633986928104575E-3</v>
      </c>
      <c r="H32" s="1">
        <f>IF(Tableau2[[#This Row],[Finish]]="DNS",0,1)</f>
        <v>1</v>
      </c>
      <c r="I32" s="1">
        <f>IF(Tableau2[[#This Row],[Finish]]="DNF",0,IF(Tableau2[[#This Row],[Finish]]="DNS",0,1))</f>
        <v>0</v>
      </c>
    </row>
    <row r="33" spans="1:9" ht="18.75" x14ac:dyDescent="0.3">
      <c r="A33" s="1">
        <f t="shared" si="0"/>
        <v>31</v>
      </c>
      <c r="B33" s="1">
        <v>104</v>
      </c>
      <c r="C33" s="1" t="s">
        <v>32</v>
      </c>
      <c r="D33" s="1" t="s">
        <v>34</v>
      </c>
      <c r="E33" s="1">
        <v>14</v>
      </c>
      <c r="F33" s="2">
        <v>6</v>
      </c>
      <c r="G33" s="6">
        <f>IF(Tableau2[[#This Row],[Nb Tours]]=0,"DNS",$G$1/Tableau2[[#This Row],[Nb Tours]])</f>
        <v>1.984126984126984E-3</v>
      </c>
      <c r="H33" s="1">
        <f>IF(Tableau2[[#This Row],[Finish]]="DNS",0,1)</f>
        <v>1</v>
      </c>
      <c r="I33" s="1">
        <f>IF(Tableau2[[#This Row],[Finish]]="DNF",0,IF(Tableau2[[#This Row],[Finish]]="DNS",0,1))</f>
        <v>1</v>
      </c>
    </row>
    <row r="34" spans="1:9" ht="18.75" x14ac:dyDescent="0.3">
      <c r="A34" s="1">
        <f t="shared" si="0"/>
        <v>32</v>
      </c>
      <c r="B34" s="1">
        <v>6</v>
      </c>
      <c r="C34" s="1" t="s">
        <v>5</v>
      </c>
      <c r="D34" s="1" t="s">
        <v>9</v>
      </c>
      <c r="E34" s="1">
        <v>11</v>
      </c>
      <c r="F34" s="2" t="s">
        <v>41</v>
      </c>
      <c r="G34" s="6">
        <f>IF(Tableau2[[#This Row],[Nb Tours]]=0,"DNS",$G$1/Tableau2[[#This Row],[Nb Tours]])</f>
        <v>2.525252525252525E-3</v>
      </c>
      <c r="H34" s="1">
        <f>IF(Tableau2[[#This Row],[Finish]]="DNS",0,1)</f>
        <v>1</v>
      </c>
      <c r="I34" s="1">
        <f>IF(Tableau2[[#This Row],[Finish]]="DNF",0,IF(Tableau2[[#This Row],[Finish]]="DNS",0,1))</f>
        <v>0</v>
      </c>
    </row>
    <row r="35" spans="1:9" ht="18.75" x14ac:dyDescent="0.3">
      <c r="A35" s="1">
        <f t="shared" si="0"/>
        <v>33</v>
      </c>
      <c r="B35" s="1">
        <v>53</v>
      </c>
      <c r="C35" s="1" t="s">
        <v>23</v>
      </c>
      <c r="D35" s="1" t="s">
        <v>37</v>
      </c>
      <c r="E35" s="1">
        <v>2</v>
      </c>
      <c r="F35" s="2" t="s">
        <v>41</v>
      </c>
      <c r="G35" s="6">
        <f>IF(Tableau2[[#This Row],[Nb Tours]]=0,"DNS",$G$1/Tableau2[[#This Row],[Nb Tours]])</f>
        <v>1.3888888888888888E-2</v>
      </c>
      <c r="H35" s="1">
        <f>IF(Tableau2[[#This Row],[Finish]]="DNS",0,1)</f>
        <v>1</v>
      </c>
      <c r="I35" s="1">
        <f>IF(Tableau2[[#This Row],[Finish]]="DNF",0,IF(Tableau2[[#This Row],[Finish]]="DNS",0,1))</f>
        <v>0</v>
      </c>
    </row>
  </sheetData>
  <mergeCells count="1">
    <mergeCell ref="A1:F1"/>
  </mergeCells>
  <phoneticPr fontId="1" type="noConversion"/>
  <conditionalFormatting sqref="C3:C35">
    <cfRule type="cellIs" dxfId="27" priority="1" operator="equal">
      <formula>"Origine"</formula>
    </cfRule>
    <cfRule type="cellIs" dxfId="26" priority="2" operator="equal">
      <formula>"OA"</formula>
    </cfRule>
    <cfRule type="cellIs" dxfId="25" priority="3" operator="equal">
      <formula>"Promotion"</formula>
    </cfRule>
    <cfRule type="cellIs" dxfId="24" priority="4" operator="equal">
      <formula>"Prototype"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046B5-37F8-404C-96AA-ECDCD09285FD}">
  <sheetPr>
    <pageSetUpPr fitToPage="1"/>
  </sheetPr>
  <dimension ref="A1:I35"/>
  <sheetViews>
    <sheetView topLeftCell="A8" workbookViewId="0">
      <selection activeCell="A2" sqref="A2:I2"/>
    </sheetView>
  </sheetViews>
  <sheetFormatPr baseColWidth="10" defaultRowHeight="15" x14ac:dyDescent="0.25"/>
  <cols>
    <col min="1" max="1" width="9.140625" bestFit="1" customWidth="1"/>
    <col min="2" max="2" width="6.42578125" bestFit="1" customWidth="1"/>
    <col min="3" max="3" width="14.5703125" bestFit="1" customWidth="1"/>
    <col min="4" max="4" width="26.28515625" bestFit="1" customWidth="1"/>
    <col min="5" max="5" width="13.7109375" bestFit="1" customWidth="1"/>
    <col min="6" max="6" width="9.85546875" bestFit="1" customWidth="1"/>
    <col min="7" max="7" width="28.5703125" bestFit="1" customWidth="1"/>
  </cols>
  <sheetData>
    <row r="1" spans="1:9" ht="18.75" x14ac:dyDescent="0.3">
      <c r="A1" s="13" t="s">
        <v>39</v>
      </c>
      <c r="B1" s="13"/>
      <c r="C1" s="13"/>
      <c r="D1" s="13"/>
      <c r="E1" s="13"/>
      <c r="F1" s="13"/>
      <c r="G1" s="5">
        <v>2.4305555555555556E-2</v>
      </c>
    </row>
    <row r="2" spans="1:9" ht="18.75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36</v>
      </c>
      <c r="F2" s="1" t="s">
        <v>40</v>
      </c>
      <c r="G2" s="1" t="s">
        <v>56</v>
      </c>
      <c r="H2" s="1" t="s">
        <v>64</v>
      </c>
      <c r="I2" s="1" t="s">
        <v>65</v>
      </c>
    </row>
    <row r="3" spans="1:9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27</v>
      </c>
      <c r="F3" s="2">
        <v>1</v>
      </c>
      <c r="G3" s="9">
        <f>IF(Tableau22[[#This Row],[Nb Tours]]=0,"DNS",$G$1/Tableau22[[#This Row],[Nb Tours]])</f>
        <v>9.0020576131687245E-4</v>
      </c>
      <c r="H3" s="3">
        <f>IF(Tableau22[[#This Row],[Finish]]="DNS",0,1)</f>
        <v>1</v>
      </c>
      <c r="I3" s="3">
        <f>IF(Tableau22[[#This Row],[Finish]]="DNF",0,IF(Tableau22[[#This Row],[Finish]]="DNS",0,1))</f>
        <v>1</v>
      </c>
    </row>
    <row r="4" spans="1:9" ht="18.75" x14ac:dyDescent="0.3">
      <c r="A4" s="1">
        <v>2</v>
      </c>
      <c r="B4" s="1">
        <v>23</v>
      </c>
      <c r="C4" s="1" t="s">
        <v>5</v>
      </c>
      <c r="D4" s="1" t="s">
        <v>16</v>
      </c>
      <c r="E4" s="1">
        <v>27</v>
      </c>
      <c r="F4" s="2">
        <v>2</v>
      </c>
      <c r="G4" s="9">
        <f>IF(Tableau22[[#This Row],[Nb Tours]]=0,"DNS",$G$1/Tableau22[[#This Row],[Nb Tours]])</f>
        <v>9.0020576131687245E-4</v>
      </c>
      <c r="H4" s="3">
        <f>IF(Tableau22[[#This Row],[Finish]]="DNS",0,1)</f>
        <v>1</v>
      </c>
      <c r="I4" s="3">
        <f>IF(Tableau22[[#This Row],[Finish]]="DNF",0,IF(Tableau22[[#This Row],[Finish]]="DNS",0,1))</f>
        <v>1</v>
      </c>
    </row>
    <row r="5" spans="1:9" ht="18.75" x14ac:dyDescent="0.3">
      <c r="A5" s="1">
        <v>3</v>
      </c>
      <c r="B5" s="1">
        <v>10</v>
      </c>
      <c r="C5" s="1" t="s">
        <v>5</v>
      </c>
      <c r="D5" s="1" t="s">
        <v>43</v>
      </c>
      <c r="E5" s="1">
        <v>27</v>
      </c>
      <c r="F5" s="2">
        <v>4</v>
      </c>
      <c r="G5" s="9">
        <f>IF(Tableau22[[#This Row],[Nb Tours]]=0,"DNS",$G$1/Tableau22[[#This Row],[Nb Tours]])</f>
        <v>9.0020576131687245E-4</v>
      </c>
      <c r="H5" s="3">
        <f>IF(Tableau22[[#This Row],[Finish]]="DNS",0,1)</f>
        <v>1</v>
      </c>
      <c r="I5" s="3">
        <f>IF(Tableau22[[#This Row],[Finish]]="DNF",0,IF(Tableau22[[#This Row],[Finish]]="DNS",0,1))</f>
        <v>1</v>
      </c>
    </row>
    <row r="6" spans="1:9" ht="18.75" x14ac:dyDescent="0.3">
      <c r="A6" s="1">
        <v>4</v>
      </c>
      <c r="B6" s="1">
        <v>9</v>
      </c>
      <c r="C6" s="1" t="s">
        <v>5</v>
      </c>
      <c r="D6" s="1" t="s">
        <v>10</v>
      </c>
      <c r="E6" s="1">
        <v>27</v>
      </c>
      <c r="F6" s="2">
        <v>14</v>
      </c>
      <c r="G6" s="9">
        <f>IF(Tableau22[[#This Row],[Nb Tours]]=0,"DNS",$G$1/Tableau22[[#This Row],[Nb Tours]])</f>
        <v>9.0020576131687245E-4</v>
      </c>
      <c r="H6" s="3">
        <f>IF(Tableau22[[#This Row],[Finish]]="DNS",0,1)</f>
        <v>1</v>
      </c>
      <c r="I6" s="3">
        <f>IF(Tableau22[[#This Row],[Finish]]="DNF",0,IF(Tableau22[[#This Row],[Finish]]="DNS",0,1))</f>
        <v>1</v>
      </c>
    </row>
    <row r="7" spans="1:9" ht="18.75" x14ac:dyDescent="0.3">
      <c r="A7" s="1">
        <v>5</v>
      </c>
      <c r="B7" s="1">
        <v>3</v>
      </c>
      <c r="C7" s="1" t="s">
        <v>5</v>
      </c>
      <c r="D7" s="1" t="s">
        <v>7</v>
      </c>
      <c r="E7" s="1">
        <v>26</v>
      </c>
      <c r="F7" s="2">
        <v>5</v>
      </c>
      <c r="G7" s="9">
        <f>IF(Tableau22[[#This Row],[Nb Tours]]=0,"DNS",$G$1/Tableau22[[#This Row],[Nb Tours]])</f>
        <v>9.3482905982905987E-4</v>
      </c>
      <c r="H7" s="3">
        <f>IF(Tableau22[[#This Row],[Finish]]="DNS",0,1)</f>
        <v>1</v>
      </c>
      <c r="I7" s="3">
        <f>IF(Tableau22[[#This Row],[Finish]]="DNF",0,IF(Tableau22[[#This Row],[Finish]]="DNS",0,1))</f>
        <v>1</v>
      </c>
    </row>
    <row r="8" spans="1:9" ht="18.75" x14ac:dyDescent="0.3">
      <c r="A8" s="1">
        <v>6</v>
      </c>
      <c r="B8" s="1">
        <v>50</v>
      </c>
      <c r="C8" s="1" t="s">
        <v>23</v>
      </c>
      <c r="D8" s="1" t="s">
        <v>22</v>
      </c>
      <c r="E8" s="1">
        <v>26</v>
      </c>
      <c r="F8" s="2">
        <v>10</v>
      </c>
      <c r="G8" s="9">
        <f>IF(Tableau22[[#This Row],[Nb Tours]]=0,"DNS",$G$1/Tableau22[[#This Row],[Nb Tours]])</f>
        <v>9.3482905982905987E-4</v>
      </c>
      <c r="H8" s="3">
        <f>IF(Tableau22[[#This Row],[Finish]]="DNS",0,1)</f>
        <v>1</v>
      </c>
      <c r="I8" s="3">
        <f>IF(Tableau22[[#This Row],[Finish]]="DNF",0,IF(Tableau22[[#This Row],[Finish]]="DNS",0,1))</f>
        <v>1</v>
      </c>
    </row>
    <row r="9" spans="1:9" ht="18.75" x14ac:dyDescent="0.3">
      <c r="A9" s="1">
        <v>7</v>
      </c>
      <c r="B9" s="1">
        <v>27</v>
      </c>
      <c r="C9" s="1" t="s">
        <v>5</v>
      </c>
      <c r="D9" s="1" t="s">
        <v>17</v>
      </c>
      <c r="E9" s="1">
        <v>26</v>
      </c>
      <c r="F9" s="2">
        <v>11</v>
      </c>
      <c r="G9" s="9">
        <f>IF(Tableau22[[#This Row],[Nb Tours]]=0,"DNS",$G$1/Tableau22[[#This Row],[Nb Tours]])</f>
        <v>9.3482905982905987E-4</v>
      </c>
      <c r="H9" s="3">
        <f>IF(Tableau22[[#This Row],[Finish]]="DNS",0,1)</f>
        <v>1</v>
      </c>
      <c r="I9" s="3">
        <f>IF(Tableau22[[#This Row],[Finish]]="DNF",0,IF(Tableau22[[#This Row],[Finish]]="DNS",0,1))</f>
        <v>1</v>
      </c>
    </row>
    <row r="10" spans="1:9" ht="18.75" x14ac:dyDescent="0.3">
      <c r="A10" s="1">
        <v>8</v>
      </c>
      <c r="B10" s="1">
        <v>51</v>
      </c>
      <c r="C10" s="1" t="s">
        <v>23</v>
      </c>
      <c r="D10" s="1" t="s">
        <v>24</v>
      </c>
      <c r="E10" s="1">
        <v>26</v>
      </c>
      <c r="F10" s="2">
        <v>15</v>
      </c>
      <c r="G10" s="9">
        <f>IF(Tableau22[[#This Row],[Nb Tours]]=0,"DNS",$G$1/Tableau22[[#This Row],[Nb Tours]])</f>
        <v>9.3482905982905987E-4</v>
      </c>
      <c r="H10" s="3">
        <f>IF(Tableau22[[#This Row],[Finish]]="DNS",0,1)</f>
        <v>1</v>
      </c>
      <c r="I10" s="3">
        <f>IF(Tableau22[[#This Row],[Finish]]="DNF",0,IF(Tableau22[[#This Row],[Finish]]="DNS",0,1))</f>
        <v>1</v>
      </c>
    </row>
    <row r="11" spans="1:9" ht="18.75" x14ac:dyDescent="0.3">
      <c r="A11" s="1">
        <v>9</v>
      </c>
      <c r="B11" s="1">
        <v>21</v>
      </c>
      <c r="C11" s="1" t="s">
        <v>5</v>
      </c>
      <c r="D11" s="1" t="s">
        <v>15</v>
      </c>
      <c r="E11" s="1">
        <v>26</v>
      </c>
      <c r="F11" s="2">
        <v>24</v>
      </c>
      <c r="G11" s="9">
        <f>IF(Tableau22[[#This Row],[Nb Tours]]=0,"DNS",$G$1/Tableau22[[#This Row],[Nb Tours]])</f>
        <v>9.3482905982905987E-4</v>
      </c>
      <c r="H11" s="3">
        <f>IF(Tableau22[[#This Row],[Finish]]="DNS",0,1)</f>
        <v>1</v>
      </c>
      <c r="I11" s="3">
        <f>IF(Tableau22[[#This Row],[Finish]]="DNF",0,IF(Tableau22[[#This Row],[Finish]]="DNS",0,1))</f>
        <v>1</v>
      </c>
    </row>
    <row r="12" spans="1:9" ht="18.75" x14ac:dyDescent="0.3">
      <c r="A12" s="1">
        <v>10</v>
      </c>
      <c r="B12" s="1">
        <v>5</v>
      </c>
      <c r="C12" s="1" t="s">
        <v>5</v>
      </c>
      <c r="D12" s="1" t="s">
        <v>8</v>
      </c>
      <c r="E12" s="1">
        <v>26</v>
      </c>
      <c r="F12" s="2">
        <v>28</v>
      </c>
      <c r="G12" s="9">
        <f>IF(Tableau22[[#This Row],[Nb Tours]]=0,"DNS",$G$1/Tableau22[[#This Row],[Nb Tours]])</f>
        <v>9.3482905982905987E-4</v>
      </c>
      <c r="H12" s="3">
        <f>IF(Tableau22[[#This Row],[Finish]]="DNS",0,1)</f>
        <v>1</v>
      </c>
      <c r="I12" s="3">
        <f>IF(Tableau22[[#This Row],[Finish]]="DNF",0,IF(Tableau22[[#This Row],[Finish]]="DNS",0,1))</f>
        <v>1</v>
      </c>
    </row>
    <row r="13" spans="1:9" ht="18.75" x14ac:dyDescent="0.3">
      <c r="A13" s="1">
        <v>11</v>
      </c>
      <c r="B13" s="1">
        <v>13</v>
      </c>
      <c r="C13" s="1" t="s">
        <v>5</v>
      </c>
      <c r="D13" s="1" t="s">
        <v>13</v>
      </c>
      <c r="E13" s="1">
        <v>26</v>
      </c>
      <c r="F13" s="2" t="s">
        <v>41</v>
      </c>
      <c r="G13" s="9">
        <f>IF(Tableau22[[#This Row],[Nb Tours]]=0,"DNS",$G$1/Tableau22[[#This Row],[Nb Tours]])</f>
        <v>9.3482905982905987E-4</v>
      </c>
      <c r="H13" s="3">
        <f>IF(Tableau22[[#This Row],[Finish]]="DNS",0,1)</f>
        <v>1</v>
      </c>
      <c r="I13" s="3">
        <f>IF(Tableau22[[#This Row],[Finish]]="DNF",0,IF(Tableau22[[#This Row],[Finish]]="DNS",0,1))</f>
        <v>0</v>
      </c>
    </row>
    <row r="14" spans="1:9" ht="18.75" x14ac:dyDescent="0.3">
      <c r="A14" s="1">
        <v>12</v>
      </c>
      <c r="B14" s="1">
        <v>49</v>
      </c>
      <c r="C14" s="1" t="s">
        <v>5</v>
      </c>
      <c r="D14" s="1" t="s">
        <v>21</v>
      </c>
      <c r="E14" s="1">
        <v>25</v>
      </c>
      <c r="F14" s="2">
        <v>8</v>
      </c>
      <c r="G14" s="9">
        <f>IF(Tableau22[[#This Row],[Nb Tours]]=0,"DNS",$G$1/Tableau22[[#This Row],[Nb Tours]])</f>
        <v>9.7222222222222219E-4</v>
      </c>
      <c r="H14" s="3">
        <f>IF(Tableau22[[#This Row],[Finish]]="DNS",0,1)</f>
        <v>1</v>
      </c>
      <c r="I14" s="3">
        <f>IF(Tableau22[[#This Row],[Finish]]="DNF",0,IF(Tableau22[[#This Row],[Finish]]="DNS",0,1))</f>
        <v>1</v>
      </c>
    </row>
    <row r="15" spans="1:9" ht="18.75" x14ac:dyDescent="0.3">
      <c r="A15" s="1">
        <v>13</v>
      </c>
      <c r="B15" s="1">
        <v>103</v>
      </c>
      <c r="C15" s="1" t="s">
        <v>32</v>
      </c>
      <c r="D15" s="1" t="s">
        <v>33</v>
      </c>
      <c r="E15" s="1">
        <v>25</v>
      </c>
      <c r="F15" s="2">
        <v>16</v>
      </c>
      <c r="G15" s="9">
        <f>IF(Tableau22[[#This Row],[Nb Tours]]=0,"DNS",$G$1/Tableau22[[#This Row],[Nb Tours]])</f>
        <v>9.7222222222222219E-4</v>
      </c>
      <c r="H15" s="3">
        <f>IF(Tableau22[[#This Row],[Finish]]="DNS",0,1)</f>
        <v>1</v>
      </c>
      <c r="I15" s="3">
        <f>IF(Tableau22[[#This Row],[Finish]]="DNF",0,IF(Tableau22[[#This Row],[Finish]]="DNS",0,1))</f>
        <v>1</v>
      </c>
    </row>
    <row r="16" spans="1:9" ht="18.75" x14ac:dyDescent="0.3">
      <c r="A16" s="1">
        <v>14</v>
      </c>
      <c r="B16" s="1">
        <v>93</v>
      </c>
      <c r="C16" s="1" t="s">
        <v>32</v>
      </c>
      <c r="D16" s="1"/>
      <c r="E16" s="1">
        <v>25</v>
      </c>
      <c r="F16" s="2">
        <v>19</v>
      </c>
      <c r="G16" s="9">
        <f>IF(Tableau22[[#This Row],[Nb Tours]]=0,"DNS",$G$1/Tableau22[[#This Row],[Nb Tours]])</f>
        <v>9.7222222222222219E-4</v>
      </c>
      <c r="H16" s="3">
        <f>IF(Tableau22[[#This Row],[Finish]]="DNS",0,1)</f>
        <v>1</v>
      </c>
      <c r="I16" s="3">
        <f>IF(Tableau22[[#This Row],[Finish]]="DNF",0,IF(Tableau22[[#This Row],[Finish]]="DNS",0,1))</f>
        <v>1</v>
      </c>
    </row>
    <row r="17" spans="1:9" ht="18.75" x14ac:dyDescent="0.3">
      <c r="A17" s="1">
        <v>15</v>
      </c>
      <c r="B17" s="1">
        <v>57</v>
      </c>
      <c r="C17" s="1" t="s">
        <v>23</v>
      </c>
      <c r="D17" s="1" t="s">
        <v>38</v>
      </c>
      <c r="E17" s="1">
        <v>25</v>
      </c>
      <c r="F17" s="2">
        <v>20</v>
      </c>
      <c r="G17" s="9">
        <f>IF(Tableau22[[#This Row],[Nb Tours]]=0,"DNS",$G$1/Tableau22[[#This Row],[Nb Tours]])</f>
        <v>9.7222222222222219E-4</v>
      </c>
      <c r="H17" s="3">
        <f>IF(Tableau22[[#This Row],[Finish]]="DNS",0,1)</f>
        <v>1</v>
      </c>
      <c r="I17" s="3">
        <f>IF(Tableau22[[#This Row],[Finish]]="DNF",0,IF(Tableau22[[#This Row],[Finish]]="DNS",0,1))</f>
        <v>1</v>
      </c>
    </row>
    <row r="18" spans="1:9" ht="18.75" x14ac:dyDescent="0.3">
      <c r="A18" s="1">
        <v>16</v>
      </c>
      <c r="B18" s="1">
        <v>11</v>
      </c>
      <c r="C18" s="1" t="s">
        <v>5</v>
      </c>
      <c r="D18" s="1" t="s">
        <v>12</v>
      </c>
      <c r="E18" s="1">
        <v>25</v>
      </c>
      <c r="F18" s="2">
        <v>21</v>
      </c>
      <c r="G18" s="9">
        <f>IF(Tableau22[[#This Row],[Nb Tours]]=0,"DNS",$G$1/Tableau22[[#This Row],[Nb Tours]])</f>
        <v>9.7222222222222219E-4</v>
      </c>
      <c r="H18" s="3">
        <f>IF(Tableau22[[#This Row],[Finish]]="DNS",0,1)</f>
        <v>1</v>
      </c>
      <c r="I18" s="3">
        <f>IF(Tableau22[[#This Row],[Finish]]="DNF",0,IF(Tableau22[[#This Row],[Finish]]="DNS",0,1))</f>
        <v>1</v>
      </c>
    </row>
    <row r="19" spans="1:9" ht="18.75" x14ac:dyDescent="0.3">
      <c r="A19" s="1">
        <v>17</v>
      </c>
      <c r="B19" s="1">
        <v>53</v>
      </c>
      <c r="C19" s="1" t="s">
        <v>23</v>
      </c>
      <c r="D19" s="1" t="s">
        <v>37</v>
      </c>
      <c r="E19" s="1">
        <v>25</v>
      </c>
      <c r="F19" s="2">
        <v>25</v>
      </c>
      <c r="G19" s="9">
        <f>IF(Tableau22[[#This Row],[Nb Tours]]=0,"DNS",$G$1/Tableau22[[#This Row],[Nb Tours]])</f>
        <v>9.7222222222222219E-4</v>
      </c>
      <c r="H19" s="3">
        <f>IF(Tableau22[[#This Row],[Finish]]="DNS",0,1)</f>
        <v>1</v>
      </c>
      <c r="I19" s="3">
        <f>IF(Tableau22[[#This Row],[Finish]]="DNF",0,IF(Tableau22[[#This Row],[Finish]]="DNS",0,1))</f>
        <v>1</v>
      </c>
    </row>
    <row r="20" spans="1:9" ht="18.75" x14ac:dyDescent="0.3">
      <c r="A20" s="1">
        <v>18</v>
      </c>
      <c r="B20" s="1">
        <v>18</v>
      </c>
      <c r="C20" s="1" t="s">
        <v>5</v>
      </c>
      <c r="D20" s="1" t="s">
        <v>14</v>
      </c>
      <c r="E20" s="1">
        <v>24</v>
      </c>
      <c r="F20" s="2">
        <v>9</v>
      </c>
      <c r="G20" s="9">
        <f>IF(Tableau22[[#This Row],[Nb Tours]]=0,"DNS",$G$1/Tableau22[[#This Row],[Nb Tours]])</f>
        <v>1.0127314814814814E-3</v>
      </c>
      <c r="H20" s="3">
        <f>IF(Tableau22[[#This Row],[Finish]]="DNS",0,1)</f>
        <v>1</v>
      </c>
      <c r="I20" s="3">
        <f>IF(Tableau22[[#This Row],[Finish]]="DNF",0,IF(Tableau22[[#This Row],[Finish]]="DNS",0,1))</f>
        <v>1</v>
      </c>
    </row>
    <row r="21" spans="1:9" ht="18.75" x14ac:dyDescent="0.3">
      <c r="A21" s="1">
        <v>19</v>
      </c>
      <c r="B21" s="1">
        <v>62</v>
      </c>
      <c r="C21" s="1" t="s">
        <v>23</v>
      </c>
      <c r="D21" s="1" t="s">
        <v>27</v>
      </c>
      <c r="E21" s="1">
        <v>24</v>
      </c>
      <c r="F21" s="2">
        <v>13</v>
      </c>
      <c r="G21" s="9">
        <f>IF(Tableau22[[#This Row],[Nb Tours]]=0,"DNS",$G$1/Tableau22[[#This Row],[Nb Tours]])</f>
        <v>1.0127314814814814E-3</v>
      </c>
      <c r="H21" s="3">
        <f>IF(Tableau22[[#This Row],[Finish]]="DNS",0,1)</f>
        <v>1</v>
      </c>
      <c r="I21" s="3">
        <f>IF(Tableau22[[#This Row],[Finish]]="DNF",0,IF(Tableau22[[#This Row],[Finish]]="DNS",0,1))</f>
        <v>1</v>
      </c>
    </row>
    <row r="22" spans="1:9" ht="18.75" x14ac:dyDescent="0.3">
      <c r="A22" s="1">
        <v>20</v>
      </c>
      <c r="B22" s="1">
        <v>44</v>
      </c>
      <c r="C22" s="1" t="s">
        <v>5</v>
      </c>
      <c r="D22" s="1" t="s">
        <v>19</v>
      </c>
      <c r="E22" s="1">
        <v>24</v>
      </c>
      <c r="F22" s="2">
        <v>17</v>
      </c>
      <c r="G22" s="9">
        <f>IF(Tableau22[[#This Row],[Nb Tours]]=0,"DNS",$G$1/Tableau22[[#This Row],[Nb Tours]])</f>
        <v>1.0127314814814814E-3</v>
      </c>
      <c r="H22" s="3">
        <f>IF(Tableau22[[#This Row],[Finish]]="DNS",0,1)</f>
        <v>1</v>
      </c>
      <c r="I22" s="3">
        <f>IF(Tableau22[[#This Row],[Finish]]="DNF",0,IF(Tableau22[[#This Row],[Finish]]="DNS",0,1))</f>
        <v>1</v>
      </c>
    </row>
    <row r="23" spans="1:9" ht="18.75" x14ac:dyDescent="0.3">
      <c r="A23" s="1">
        <v>21</v>
      </c>
      <c r="B23" s="1">
        <v>56</v>
      </c>
      <c r="C23" s="1" t="s">
        <v>23</v>
      </c>
      <c r="D23" s="1" t="s">
        <v>47</v>
      </c>
      <c r="E23" s="1">
        <v>24</v>
      </c>
      <c r="F23" s="2">
        <v>22</v>
      </c>
      <c r="G23" s="9">
        <f>IF(Tableau22[[#This Row],[Nb Tours]]=0,"DNS",$G$1/Tableau22[[#This Row],[Nb Tours]])</f>
        <v>1.0127314814814814E-3</v>
      </c>
      <c r="H23" s="3">
        <f>IF(Tableau22[[#This Row],[Finish]]="DNS",0,1)</f>
        <v>1</v>
      </c>
      <c r="I23" s="3">
        <f>IF(Tableau22[[#This Row],[Finish]]="DNF",0,IF(Tableau22[[#This Row],[Finish]]="DNS",0,1))</f>
        <v>1</v>
      </c>
    </row>
    <row r="24" spans="1:9" ht="18.75" x14ac:dyDescent="0.3">
      <c r="A24" s="1">
        <v>22</v>
      </c>
      <c r="B24" s="1">
        <v>64</v>
      </c>
      <c r="C24" s="1" t="s">
        <v>23</v>
      </c>
      <c r="D24" s="1"/>
      <c r="E24" s="1">
        <v>24</v>
      </c>
      <c r="F24" s="2">
        <v>23</v>
      </c>
      <c r="G24" s="9">
        <f>IF(Tableau22[[#This Row],[Nb Tours]]=0,"DNS",$G$1/Tableau22[[#This Row],[Nb Tours]])</f>
        <v>1.0127314814814814E-3</v>
      </c>
      <c r="H24" s="3">
        <f>IF(Tableau22[[#This Row],[Finish]]="DNS",0,1)</f>
        <v>1</v>
      </c>
      <c r="I24" s="3">
        <f>IF(Tableau22[[#This Row],[Finish]]="DNF",0,IF(Tableau22[[#This Row],[Finish]]="DNS",0,1))</f>
        <v>1</v>
      </c>
    </row>
    <row r="25" spans="1:9" ht="18.75" x14ac:dyDescent="0.3">
      <c r="A25" s="1">
        <v>23</v>
      </c>
      <c r="B25" s="1">
        <v>73</v>
      </c>
      <c r="C25" s="1" t="s">
        <v>29</v>
      </c>
      <c r="D25" s="1" t="s">
        <v>31</v>
      </c>
      <c r="E25" s="1">
        <v>23</v>
      </c>
      <c r="F25" s="2">
        <v>3</v>
      </c>
      <c r="G25" s="9">
        <f>IF(Tableau22[[#This Row],[Nb Tours]]=0,"DNS",$G$1/Tableau22[[#This Row],[Nb Tours]])</f>
        <v>1.0567632850241545E-3</v>
      </c>
      <c r="H25" s="3">
        <f>IF(Tableau22[[#This Row],[Finish]]="DNS",0,1)</f>
        <v>1</v>
      </c>
      <c r="I25" s="3">
        <f>IF(Tableau22[[#This Row],[Finish]]="DNF",0,IF(Tableau22[[#This Row],[Finish]]="DNS",0,1))</f>
        <v>1</v>
      </c>
    </row>
    <row r="26" spans="1:9" ht="18.75" x14ac:dyDescent="0.3">
      <c r="A26" s="1">
        <v>24</v>
      </c>
      <c r="B26" s="1">
        <v>59</v>
      </c>
      <c r="C26" s="1" t="s">
        <v>23</v>
      </c>
      <c r="D26" s="1" t="s">
        <v>26</v>
      </c>
      <c r="E26" s="1">
        <v>23</v>
      </c>
      <c r="F26" s="2">
        <v>18</v>
      </c>
      <c r="G26" s="9">
        <f>IF(Tableau22[[#This Row],[Nb Tours]]=0,"DNS",$G$1/Tableau22[[#This Row],[Nb Tours]])</f>
        <v>1.0567632850241545E-3</v>
      </c>
      <c r="H26" s="3">
        <f>IF(Tableau22[[#This Row],[Finish]]="DNS",0,1)</f>
        <v>1</v>
      </c>
      <c r="I26" s="3">
        <f>IF(Tableau22[[#This Row],[Finish]]="DNF",0,IF(Tableau22[[#This Row],[Finish]]="DNS",0,1))</f>
        <v>1</v>
      </c>
    </row>
    <row r="27" spans="1:9" ht="18.75" x14ac:dyDescent="0.3">
      <c r="A27" s="1">
        <v>25</v>
      </c>
      <c r="B27" s="1">
        <v>105</v>
      </c>
      <c r="C27" s="1" t="s">
        <v>32</v>
      </c>
      <c r="D27" s="1" t="s">
        <v>35</v>
      </c>
      <c r="E27" s="1">
        <v>23</v>
      </c>
      <c r="F27" s="2" t="s">
        <v>41</v>
      </c>
      <c r="G27" s="9">
        <f>IF(Tableau22[[#This Row],[Nb Tours]]=0,"DNS",$G$1/Tableau22[[#This Row],[Nb Tours]])</f>
        <v>1.0567632850241545E-3</v>
      </c>
      <c r="H27" s="3">
        <f>IF(Tableau22[[#This Row],[Finish]]="DNS",0,1)</f>
        <v>1</v>
      </c>
      <c r="I27" s="3">
        <f>IF(Tableau22[[#This Row],[Finish]]="DNF",0,IF(Tableau22[[#This Row],[Finish]]="DNS",0,1))</f>
        <v>0</v>
      </c>
    </row>
    <row r="28" spans="1:9" ht="18.75" x14ac:dyDescent="0.3">
      <c r="A28" s="1">
        <v>26</v>
      </c>
      <c r="B28" s="1">
        <v>71</v>
      </c>
      <c r="C28" s="1" t="s">
        <v>29</v>
      </c>
      <c r="D28" s="1" t="s">
        <v>30</v>
      </c>
      <c r="E28" s="1">
        <v>22</v>
      </c>
      <c r="F28" s="2">
        <v>26</v>
      </c>
      <c r="G28" s="9">
        <f>IF(Tableau22[[#This Row],[Nb Tours]]=0,"DNS",$G$1/Tableau22[[#This Row],[Nb Tours]])</f>
        <v>1.1047979797979798E-3</v>
      </c>
      <c r="H28" s="3">
        <f>IF(Tableau22[[#This Row],[Finish]]="DNS",0,1)</f>
        <v>1</v>
      </c>
      <c r="I28" s="3">
        <f>IF(Tableau22[[#This Row],[Finish]]="DNF",0,IF(Tableau22[[#This Row],[Finish]]="DNS",0,1))</f>
        <v>1</v>
      </c>
    </row>
    <row r="29" spans="1:9" ht="18.75" x14ac:dyDescent="0.3">
      <c r="A29" s="1">
        <v>27</v>
      </c>
      <c r="B29" s="1">
        <v>94</v>
      </c>
      <c r="C29" s="1" t="s">
        <v>32</v>
      </c>
      <c r="D29" s="1"/>
      <c r="E29" s="1">
        <v>20</v>
      </c>
      <c r="F29" s="2">
        <v>12</v>
      </c>
      <c r="G29" s="9">
        <f>IF(Tableau22[[#This Row],[Nb Tours]]=0,"DNS",$G$1/Tableau22[[#This Row],[Nb Tours]])</f>
        <v>1.2152777777777778E-3</v>
      </c>
      <c r="H29" s="3">
        <f>IF(Tableau22[[#This Row],[Finish]]="DNS",0,1)</f>
        <v>1</v>
      </c>
      <c r="I29" s="3">
        <f>IF(Tableau22[[#This Row],[Finish]]="DNF",0,IF(Tableau22[[#This Row],[Finish]]="DNS",0,1))</f>
        <v>1</v>
      </c>
    </row>
    <row r="30" spans="1:9" ht="18.75" x14ac:dyDescent="0.3">
      <c r="A30" s="1">
        <v>28</v>
      </c>
      <c r="B30" s="1">
        <v>58</v>
      </c>
      <c r="C30" s="1" t="s">
        <v>23</v>
      </c>
      <c r="D30" s="1" t="s">
        <v>25</v>
      </c>
      <c r="E30" s="1">
        <v>19</v>
      </c>
      <c r="F30" s="2" t="s">
        <v>41</v>
      </c>
      <c r="G30" s="9">
        <f>IF(Tableau22[[#This Row],[Nb Tours]]=0,"DNS",$G$1/Tableau22[[#This Row],[Nb Tours]])</f>
        <v>1.2792397660818713E-3</v>
      </c>
      <c r="H30" s="3">
        <f>IF(Tableau22[[#This Row],[Finish]]="DNS",0,1)</f>
        <v>1</v>
      </c>
      <c r="I30" s="3">
        <f>IF(Tableau22[[#This Row],[Finish]]="DNF",0,IF(Tableau22[[#This Row],[Finish]]="DNS",0,1))</f>
        <v>0</v>
      </c>
    </row>
    <row r="31" spans="1:9" ht="18.75" x14ac:dyDescent="0.3">
      <c r="A31" s="1">
        <v>29</v>
      </c>
      <c r="B31" s="1">
        <v>38</v>
      </c>
      <c r="C31" s="1" t="s">
        <v>5</v>
      </c>
      <c r="D31" s="1" t="s">
        <v>18</v>
      </c>
      <c r="E31" s="1">
        <v>16</v>
      </c>
      <c r="F31" s="2" t="s">
        <v>41</v>
      </c>
      <c r="G31" s="9">
        <f>IF(Tableau22[[#This Row],[Nb Tours]]=0,"DNS",$G$1/Tableau22[[#This Row],[Nb Tours]])</f>
        <v>1.5190972222222222E-3</v>
      </c>
      <c r="H31" s="3">
        <f>IF(Tableau22[[#This Row],[Finish]]="DNS",0,1)</f>
        <v>1</v>
      </c>
      <c r="I31" s="3">
        <f>IF(Tableau22[[#This Row],[Finish]]="DNF",0,IF(Tableau22[[#This Row],[Finish]]="DNS",0,1))</f>
        <v>0</v>
      </c>
    </row>
    <row r="32" spans="1:9" ht="18.75" x14ac:dyDescent="0.3">
      <c r="A32" s="1">
        <v>30</v>
      </c>
      <c r="B32" s="1">
        <v>104</v>
      </c>
      <c r="C32" s="1" t="s">
        <v>32</v>
      </c>
      <c r="D32" s="1" t="s">
        <v>34</v>
      </c>
      <c r="E32" s="1">
        <v>14</v>
      </c>
      <c r="F32" s="2" t="s">
        <v>41</v>
      </c>
      <c r="G32" s="9">
        <f>IF(Tableau22[[#This Row],[Nb Tours]]=0,"DNS",$G$1/Tableau22[[#This Row],[Nb Tours]])</f>
        <v>1.7361111111111112E-3</v>
      </c>
      <c r="H32" s="3">
        <f>IF(Tableau22[[#This Row],[Finish]]="DNS",0,1)</f>
        <v>1</v>
      </c>
      <c r="I32" s="3">
        <f>IF(Tableau22[[#This Row],[Finish]]="DNF",0,IF(Tableau22[[#This Row],[Finish]]="DNS",0,1))</f>
        <v>0</v>
      </c>
    </row>
    <row r="33" spans="1:9" ht="18.75" x14ac:dyDescent="0.3">
      <c r="A33" s="1">
        <v>31</v>
      </c>
      <c r="B33" s="1">
        <v>48</v>
      </c>
      <c r="C33" s="1" t="s">
        <v>5</v>
      </c>
      <c r="D33" s="1" t="s">
        <v>20</v>
      </c>
      <c r="E33" s="1">
        <v>11</v>
      </c>
      <c r="F33" s="2" t="s">
        <v>41</v>
      </c>
      <c r="G33" s="9">
        <f>IF(Tableau22[[#This Row],[Nb Tours]]=0,"DNS",$G$1/Tableau22[[#This Row],[Nb Tours]])</f>
        <v>2.2095959595959595E-3</v>
      </c>
      <c r="H33" s="3">
        <f>IF(Tableau22[[#This Row],[Finish]]="DNS",0,1)</f>
        <v>1</v>
      </c>
      <c r="I33" s="3">
        <f>IF(Tableau22[[#This Row],[Finish]]="DNF",0,IF(Tableau22[[#This Row],[Finish]]="DNS",0,1))</f>
        <v>0</v>
      </c>
    </row>
    <row r="34" spans="1:9" ht="18.75" x14ac:dyDescent="0.3">
      <c r="A34" s="1">
        <v>32</v>
      </c>
      <c r="B34" s="1">
        <v>6</v>
      </c>
      <c r="C34" s="1" t="s">
        <v>5</v>
      </c>
      <c r="D34" s="1" t="s">
        <v>9</v>
      </c>
      <c r="E34" s="1">
        <v>10</v>
      </c>
      <c r="F34" s="2" t="s">
        <v>41</v>
      </c>
      <c r="G34" s="9">
        <f>IF(Tableau22[[#This Row],[Nb Tours]]=0,"DNS",$G$1/Tableau22[[#This Row],[Nb Tours]])</f>
        <v>2.4305555555555556E-3</v>
      </c>
      <c r="H34" s="3">
        <f>IF(Tableau22[[#This Row],[Finish]]="DNS",0,1)</f>
        <v>1</v>
      </c>
      <c r="I34" s="3">
        <f>IF(Tableau22[[#This Row],[Finish]]="DNF",0,IF(Tableau22[[#This Row],[Finish]]="DNS",0,1))</f>
        <v>0</v>
      </c>
    </row>
    <row r="35" spans="1:9" ht="18.75" x14ac:dyDescent="0.3">
      <c r="A35" s="1">
        <v>33</v>
      </c>
      <c r="B35" s="1">
        <v>63</v>
      </c>
      <c r="C35" s="1" t="s">
        <v>23</v>
      </c>
      <c r="D35" s="1" t="s">
        <v>28</v>
      </c>
      <c r="E35" s="1">
        <v>0</v>
      </c>
      <c r="F35" s="2" t="s">
        <v>42</v>
      </c>
      <c r="G35" s="9" t="str">
        <f>IF(Tableau22[[#This Row],[Nb Tours]]=0,"DNS",$G$1/Tableau22[[#This Row],[Nb Tours]])</f>
        <v>DNS</v>
      </c>
      <c r="H35" s="3">
        <f>IF(Tableau22[[#This Row],[Finish]]="DNS",0,1)</f>
        <v>0</v>
      </c>
      <c r="I35" s="3">
        <f>IF(Tableau22[[#This Row],[Finish]]="DNF",0,IF(Tableau22[[#This Row],[Finish]]="DNS",0,1))</f>
        <v>0</v>
      </c>
    </row>
  </sheetData>
  <mergeCells count="1">
    <mergeCell ref="A1:F1"/>
  </mergeCells>
  <phoneticPr fontId="1" type="noConversion"/>
  <conditionalFormatting sqref="C3:C35">
    <cfRule type="cellIs" dxfId="23" priority="1" operator="equal">
      <formula>"Origine"</formula>
    </cfRule>
    <cfRule type="cellIs" dxfId="22" priority="2" operator="equal">
      <formula>"OA"</formula>
    </cfRule>
    <cfRule type="cellIs" dxfId="21" priority="3" operator="equal">
      <formula>"Promotion"</formula>
    </cfRule>
    <cfRule type="cellIs" dxfId="20" priority="4" operator="equal">
      <formula>"Prototype"</formula>
    </cfRule>
  </conditionalFormatting>
  <pageMargins left="0.7" right="0.7" top="0.75" bottom="0.75" header="0.3" footer="0.3"/>
  <pageSetup paperSize="9" scale="8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443E-35F1-4D7A-8F85-41CCB2143F37}">
  <sheetPr>
    <pageSetUpPr fitToPage="1"/>
  </sheetPr>
  <dimension ref="A1:I35"/>
  <sheetViews>
    <sheetView topLeftCell="A8" workbookViewId="0">
      <selection activeCell="K32" sqref="K32"/>
    </sheetView>
  </sheetViews>
  <sheetFormatPr baseColWidth="10" defaultRowHeight="15" x14ac:dyDescent="0.25"/>
  <cols>
    <col min="1" max="1" width="9.140625" bestFit="1" customWidth="1"/>
    <col min="2" max="2" width="6.42578125" bestFit="1" customWidth="1"/>
    <col min="3" max="3" width="14.5703125" bestFit="1" customWidth="1"/>
    <col min="4" max="4" width="26.28515625" bestFit="1" customWidth="1"/>
    <col min="5" max="5" width="13.7109375" bestFit="1" customWidth="1"/>
    <col min="6" max="6" width="9.85546875" bestFit="1" customWidth="1"/>
    <col min="7" max="7" width="28.5703125" bestFit="1" customWidth="1"/>
  </cols>
  <sheetData>
    <row r="1" spans="1:9" ht="18.75" x14ac:dyDescent="0.3">
      <c r="A1" s="13" t="s">
        <v>48</v>
      </c>
      <c r="B1" s="13"/>
      <c r="C1" s="13"/>
      <c r="D1" s="13"/>
      <c r="E1" s="13"/>
      <c r="F1" s="13"/>
      <c r="G1" s="5">
        <v>2.4305555555555556E-2</v>
      </c>
    </row>
    <row r="2" spans="1:9" ht="18.75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36</v>
      </c>
      <c r="F2" s="2" t="s">
        <v>40</v>
      </c>
      <c r="G2" s="1" t="s">
        <v>56</v>
      </c>
      <c r="H2" s="1" t="s">
        <v>64</v>
      </c>
      <c r="I2" s="1" t="s">
        <v>65</v>
      </c>
    </row>
    <row r="3" spans="1:9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27</v>
      </c>
      <c r="F3" s="2">
        <v>1</v>
      </c>
      <c r="G3" s="7">
        <f>IF(Tableau224[[#This Row],[Nb Tours]]=0,"DNS",$G$1/Tableau224[[#This Row],[Nb Tours]])</f>
        <v>9.0020576131687245E-4</v>
      </c>
      <c r="H3" s="3">
        <f>IF(Tableau224[[#This Row],[Finish]]="DNS",0,1)</f>
        <v>1</v>
      </c>
      <c r="I3" s="3">
        <f>IF(Tableau224[[#This Row],[Finish]]="DNF",0,IF(Tableau224[[#This Row],[Finish]]="DNS",0,1))</f>
        <v>1</v>
      </c>
    </row>
    <row r="4" spans="1:9" ht="18.75" x14ac:dyDescent="0.3">
      <c r="A4" s="1">
        <f>A3+1</f>
        <v>2</v>
      </c>
      <c r="B4" s="1">
        <v>9</v>
      </c>
      <c r="C4" s="1" t="s">
        <v>5</v>
      </c>
      <c r="D4" s="1" t="s">
        <v>10</v>
      </c>
      <c r="E4" s="1">
        <v>27</v>
      </c>
      <c r="F4" s="2">
        <v>8</v>
      </c>
      <c r="G4" s="7">
        <f>IF(Tableau224[[#This Row],[Nb Tours]]=0,"DNS",$G$1/Tableau224[[#This Row],[Nb Tours]])</f>
        <v>9.0020576131687245E-4</v>
      </c>
      <c r="H4" s="3">
        <f>IF(Tableau224[[#This Row],[Finish]]="DNS",0,1)</f>
        <v>1</v>
      </c>
      <c r="I4" s="3">
        <f>IF(Tableau224[[#This Row],[Finish]]="DNF",0,IF(Tableau224[[#This Row],[Finish]]="DNS",0,1))</f>
        <v>1</v>
      </c>
    </row>
    <row r="5" spans="1:9" ht="18.75" x14ac:dyDescent="0.3">
      <c r="A5" s="1">
        <f t="shared" ref="A5:A35" si="0">A4+1</f>
        <v>3</v>
      </c>
      <c r="B5" s="1">
        <v>44</v>
      </c>
      <c r="C5" s="1" t="s">
        <v>5</v>
      </c>
      <c r="D5" s="1" t="s">
        <v>19</v>
      </c>
      <c r="E5" s="1">
        <v>27</v>
      </c>
      <c r="F5" s="2">
        <v>17</v>
      </c>
      <c r="G5" s="7">
        <f>IF(Tableau224[[#This Row],[Nb Tours]]=0,"DNS",$G$1/Tableau224[[#This Row],[Nb Tours]])</f>
        <v>9.0020576131687245E-4</v>
      </c>
      <c r="H5" s="3">
        <f>IF(Tableau224[[#This Row],[Finish]]="DNS",0,1)</f>
        <v>1</v>
      </c>
      <c r="I5" s="3">
        <f>IF(Tableau224[[#This Row],[Finish]]="DNF",0,IF(Tableau224[[#This Row],[Finish]]="DNS",0,1))</f>
        <v>1</v>
      </c>
    </row>
    <row r="6" spans="1:9" ht="18.75" x14ac:dyDescent="0.3">
      <c r="A6" s="1">
        <f t="shared" si="0"/>
        <v>4</v>
      </c>
      <c r="B6" s="1">
        <v>49</v>
      </c>
      <c r="C6" s="1" t="s">
        <v>5</v>
      </c>
      <c r="D6" s="1" t="s">
        <v>21</v>
      </c>
      <c r="E6" s="1">
        <v>27</v>
      </c>
      <c r="F6" s="2">
        <v>22</v>
      </c>
      <c r="G6" s="7">
        <f>IF(Tableau224[[#This Row],[Nb Tours]]=0,"DNS",$G$1/Tableau224[[#This Row],[Nb Tours]])</f>
        <v>9.0020576131687245E-4</v>
      </c>
      <c r="H6" s="3">
        <f>IF(Tableau224[[#This Row],[Finish]]="DNS",0,1)</f>
        <v>1</v>
      </c>
      <c r="I6" s="3">
        <f>IF(Tableau224[[#This Row],[Finish]]="DNF",0,IF(Tableau224[[#This Row],[Finish]]="DNS",0,1))</f>
        <v>1</v>
      </c>
    </row>
    <row r="7" spans="1:9" ht="18.75" x14ac:dyDescent="0.3">
      <c r="A7" s="1">
        <f t="shared" si="0"/>
        <v>5</v>
      </c>
      <c r="B7" s="1">
        <v>53</v>
      </c>
      <c r="C7" s="1" t="s">
        <v>23</v>
      </c>
      <c r="D7" s="1" t="s">
        <v>37</v>
      </c>
      <c r="E7" s="1">
        <v>27</v>
      </c>
      <c r="F7" s="2">
        <v>27</v>
      </c>
      <c r="G7" s="7">
        <f>IF(Tableau224[[#This Row],[Nb Tours]]=0,"DNS",$G$1/Tableau224[[#This Row],[Nb Tours]])</f>
        <v>9.0020576131687245E-4</v>
      </c>
      <c r="H7" s="3">
        <f>IF(Tableau224[[#This Row],[Finish]]="DNS",0,1)</f>
        <v>1</v>
      </c>
      <c r="I7" s="3">
        <f>IF(Tableau224[[#This Row],[Finish]]="DNF",0,IF(Tableau224[[#This Row],[Finish]]="DNS",0,1))</f>
        <v>1</v>
      </c>
    </row>
    <row r="8" spans="1:9" ht="18.75" x14ac:dyDescent="0.3">
      <c r="A8" s="1">
        <f t="shared" si="0"/>
        <v>6</v>
      </c>
      <c r="B8" s="1">
        <v>10</v>
      </c>
      <c r="C8" s="1" t="s">
        <v>5</v>
      </c>
      <c r="D8" s="1" t="s">
        <v>11</v>
      </c>
      <c r="E8" s="1">
        <v>26</v>
      </c>
      <c r="F8" s="2">
        <v>10</v>
      </c>
      <c r="G8" s="7">
        <f>IF(Tableau224[[#This Row],[Nb Tours]]=0,"DNS",$G$1/Tableau224[[#This Row],[Nb Tours]])</f>
        <v>9.3482905982905987E-4</v>
      </c>
      <c r="H8" s="3">
        <f>IF(Tableau224[[#This Row],[Finish]]="DNS",0,1)</f>
        <v>1</v>
      </c>
      <c r="I8" s="3">
        <f>IF(Tableau224[[#This Row],[Finish]]="DNF",0,IF(Tableau224[[#This Row],[Finish]]="DNS",0,1))</f>
        <v>1</v>
      </c>
    </row>
    <row r="9" spans="1:9" ht="18.75" x14ac:dyDescent="0.3">
      <c r="A9" s="1">
        <f t="shared" si="0"/>
        <v>7</v>
      </c>
      <c r="B9" s="1">
        <v>51</v>
      </c>
      <c r="C9" s="1" t="s">
        <v>23</v>
      </c>
      <c r="D9" s="1" t="s">
        <v>24</v>
      </c>
      <c r="E9" s="1">
        <v>26</v>
      </c>
      <c r="F9" s="2">
        <v>14</v>
      </c>
      <c r="G9" s="7">
        <f>IF(Tableau224[[#This Row],[Nb Tours]]=0,"DNS",$G$1/Tableau224[[#This Row],[Nb Tours]])</f>
        <v>9.3482905982905987E-4</v>
      </c>
      <c r="H9" s="3">
        <f>IF(Tableau224[[#This Row],[Finish]]="DNS",0,1)</f>
        <v>1</v>
      </c>
      <c r="I9" s="3">
        <f>IF(Tableau224[[#This Row],[Finish]]="DNF",0,IF(Tableau224[[#This Row],[Finish]]="DNS",0,1))</f>
        <v>1</v>
      </c>
    </row>
    <row r="10" spans="1:9" ht="18.75" x14ac:dyDescent="0.3">
      <c r="A10" s="1">
        <f t="shared" si="0"/>
        <v>8</v>
      </c>
      <c r="B10" s="1">
        <v>63</v>
      </c>
      <c r="C10" s="1" t="s">
        <v>23</v>
      </c>
      <c r="D10" s="1" t="s">
        <v>28</v>
      </c>
      <c r="E10" s="1">
        <v>26</v>
      </c>
      <c r="F10" s="2">
        <v>16</v>
      </c>
      <c r="G10" s="7">
        <f>IF(Tableau224[[#This Row],[Nb Tours]]=0,"DNS",$G$1/Tableau224[[#This Row],[Nb Tours]])</f>
        <v>9.3482905982905987E-4</v>
      </c>
      <c r="H10" s="3">
        <f>IF(Tableau224[[#This Row],[Finish]]="DNS",0,1)</f>
        <v>1</v>
      </c>
      <c r="I10" s="3">
        <f>IF(Tableau224[[#This Row],[Finish]]="DNF",0,IF(Tableau224[[#This Row],[Finish]]="DNS",0,1))</f>
        <v>1</v>
      </c>
    </row>
    <row r="11" spans="1:9" ht="18.75" x14ac:dyDescent="0.3">
      <c r="A11" s="1">
        <f t="shared" si="0"/>
        <v>9</v>
      </c>
      <c r="B11" s="1">
        <v>3</v>
      </c>
      <c r="C11" s="1" t="s">
        <v>5</v>
      </c>
      <c r="D11" s="1" t="s">
        <v>7</v>
      </c>
      <c r="E11" s="1">
        <v>26</v>
      </c>
      <c r="F11" s="2">
        <v>25</v>
      </c>
      <c r="G11" s="7">
        <f>IF(Tableau224[[#This Row],[Nb Tours]]=0,"DNS",$G$1/Tableau224[[#This Row],[Nb Tours]])</f>
        <v>9.3482905982905987E-4</v>
      </c>
      <c r="H11" s="3">
        <f>IF(Tableau224[[#This Row],[Finish]]="DNS",0,1)</f>
        <v>1</v>
      </c>
      <c r="I11" s="3">
        <f>IF(Tableau224[[#This Row],[Finish]]="DNF",0,IF(Tableau224[[#This Row],[Finish]]="DNS",0,1))</f>
        <v>1</v>
      </c>
    </row>
    <row r="12" spans="1:9" ht="18.75" x14ac:dyDescent="0.3">
      <c r="A12" s="1">
        <f t="shared" si="0"/>
        <v>10</v>
      </c>
      <c r="B12" s="1">
        <v>21</v>
      </c>
      <c r="C12" s="1" t="s">
        <v>5</v>
      </c>
      <c r="D12" s="1" t="s">
        <v>15</v>
      </c>
      <c r="E12" s="1">
        <v>26</v>
      </c>
      <c r="F12" s="2">
        <v>26</v>
      </c>
      <c r="G12" s="7">
        <f>IF(Tableau224[[#This Row],[Nb Tours]]=0,"DNS",$G$1/Tableau224[[#This Row],[Nb Tours]])</f>
        <v>9.3482905982905987E-4</v>
      </c>
      <c r="H12" s="3">
        <f>IF(Tableau224[[#This Row],[Finish]]="DNS",0,1)</f>
        <v>1</v>
      </c>
      <c r="I12" s="3">
        <f>IF(Tableau224[[#This Row],[Finish]]="DNF",0,IF(Tableau224[[#This Row],[Finish]]="DNS",0,1))</f>
        <v>1</v>
      </c>
    </row>
    <row r="13" spans="1:9" ht="18.75" x14ac:dyDescent="0.3">
      <c r="A13" s="1">
        <f t="shared" si="0"/>
        <v>11</v>
      </c>
      <c r="B13" s="1">
        <v>57</v>
      </c>
      <c r="C13" s="1" t="s">
        <v>23</v>
      </c>
      <c r="D13" s="1" t="s">
        <v>38</v>
      </c>
      <c r="E13" s="1">
        <v>26</v>
      </c>
      <c r="F13" s="2">
        <v>28</v>
      </c>
      <c r="G13" s="7">
        <f>IF(Tableau224[[#This Row],[Nb Tours]]=0,"DNS",$G$1/Tableau224[[#This Row],[Nb Tours]])</f>
        <v>9.3482905982905987E-4</v>
      </c>
      <c r="H13" s="3">
        <f>IF(Tableau224[[#This Row],[Finish]]="DNS",0,1)</f>
        <v>1</v>
      </c>
      <c r="I13" s="3">
        <f>IF(Tableau224[[#This Row],[Finish]]="DNF",0,IF(Tableau224[[#This Row],[Finish]]="DNS",0,1))</f>
        <v>1</v>
      </c>
    </row>
    <row r="14" spans="1:9" ht="18.75" x14ac:dyDescent="0.3">
      <c r="A14" s="1">
        <f t="shared" si="0"/>
        <v>12</v>
      </c>
      <c r="B14" s="1">
        <v>104</v>
      </c>
      <c r="C14" s="1" t="s">
        <v>32</v>
      </c>
      <c r="D14" s="1" t="s">
        <v>34</v>
      </c>
      <c r="E14" s="1">
        <v>25</v>
      </c>
      <c r="F14" s="2">
        <v>4</v>
      </c>
      <c r="G14" s="7">
        <f>IF(Tableau224[[#This Row],[Nb Tours]]=0,"DNS",$G$1/Tableau224[[#This Row],[Nb Tours]])</f>
        <v>9.7222222222222219E-4</v>
      </c>
      <c r="H14" s="3">
        <f>IF(Tableau224[[#This Row],[Finish]]="DNS",0,1)</f>
        <v>1</v>
      </c>
      <c r="I14" s="3">
        <f>IF(Tableau224[[#This Row],[Finish]]="DNF",0,IF(Tableau224[[#This Row],[Finish]]="DNS",0,1))</f>
        <v>1</v>
      </c>
    </row>
    <row r="15" spans="1:9" ht="18.75" x14ac:dyDescent="0.3">
      <c r="A15" s="1">
        <f t="shared" si="0"/>
        <v>13</v>
      </c>
      <c r="B15" s="1">
        <v>62</v>
      </c>
      <c r="C15" s="1" t="s">
        <v>23</v>
      </c>
      <c r="D15" s="1" t="s">
        <v>27</v>
      </c>
      <c r="E15" s="1">
        <v>25</v>
      </c>
      <c r="F15" s="2">
        <v>6</v>
      </c>
      <c r="G15" s="7">
        <f>IF(Tableau224[[#This Row],[Nb Tours]]=0,"DNS",$G$1/Tableau224[[#This Row],[Nb Tours]])</f>
        <v>9.7222222222222219E-4</v>
      </c>
      <c r="H15" s="3">
        <f>IF(Tableau224[[#This Row],[Finish]]="DNS",0,1)</f>
        <v>1</v>
      </c>
      <c r="I15" s="3">
        <f>IF(Tableau224[[#This Row],[Finish]]="DNF",0,IF(Tableau224[[#This Row],[Finish]]="DNS",0,1))</f>
        <v>1</v>
      </c>
    </row>
    <row r="16" spans="1:9" ht="18.75" x14ac:dyDescent="0.3">
      <c r="A16" s="1">
        <f t="shared" si="0"/>
        <v>14</v>
      </c>
      <c r="B16" s="1">
        <v>27</v>
      </c>
      <c r="C16" s="1" t="s">
        <v>5</v>
      </c>
      <c r="D16" s="1" t="s">
        <v>17</v>
      </c>
      <c r="E16" s="1">
        <v>25</v>
      </c>
      <c r="F16" s="2">
        <v>7</v>
      </c>
      <c r="G16" s="7">
        <f>IF(Tableau224[[#This Row],[Nb Tours]]=0,"DNS",$G$1/Tableau224[[#This Row],[Nb Tours]])</f>
        <v>9.7222222222222219E-4</v>
      </c>
      <c r="H16" s="3">
        <f>IF(Tableau224[[#This Row],[Finish]]="DNS",0,1)</f>
        <v>1</v>
      </c>
      <c r="I16" s="3">
        <f>IF(Tableau224[[#This Row],[Finish]]="DNF",0,IF(Tableau224[[#This Row],[Finish]]="DNS",0,1))</f>
        <v>1</v>
      </c>
    </row>
    <row r="17" spans="1:9" ht="18.75" x14ac:dyDescent="0.3">
      <c r="A17" s="1">
        <f t="shared" si="0"/>
        <v>15</v>
      </c>
      <c r="B17" s="1">
        <v>58</v>
      </c>
      <c r="C17" s="1" t="s">
        <v>23</v>
      </c>
      <c r="D17" s="1" t="s">
        <v>25</v>
      </c>
      <c r="E17" s="1">
        <v>25</v>
      </c>
      <c r="F17" s="2">
        <v>9</v>
      </c>
      <c r="G17" s="7">
        <f>IF(Tableau224[[#This Row],[Nb Tours]]=0,"DNS",$G$1/Tableau224[[#This Row],[Nb Tours]])</f>
        <v>9.7222222222222219E-4</v>
      </c>
      <c r="H17" s="3">
        <f>IF(Tableau224[[#This Row],[Finish]]="DNS",0,1)</f>
        <v>1</v>
      </c>
      <c r="I17" s="3">
        <f>IF(Tableau224[[#This Row],[Finish]]="DNF",0,IF(Tableau224[[#This Row],[Finish]]="DNS",0,1))</f>
        <v>1</v>
      </c>
    </row>
    <row r="18" spans="1:9" ht="18.75" x14ac:dyDescent="0.3">
      <c r="A18" s="1">
        <f t="shared" si="0"/>
        <v>16</v>
      </c>
      <c r="B18" s="1">
        <v>103</v>
      </c>
      <c r="C18" s="1" t="s">
        <v>32</v>
      </c>
      <c r="D18" s="1" t="s">
        <v>33</v>
      </c>
      <c r="E18" s="1">
        <v>25</v>
      </c>
      <c r="F18" s="2">
        <v>13</v>
      </c>
      <c r="G18" s="7">
        <f>IF(Tableau224[[#This Row],[Nb Tours]]=0,"DNS",$G$1/Tableau224[[#This Row],[Nb Tours]])</f>
        <v>9.7222222222222219E-4</v>
      </c>
      <c r="H18" s="3">
        <f>IF(Tableau224[[#This Row],[Finish]]="DNS",0,1)</f>
        <v>1</v>
      </c>
      <c r="I18" s="3">
        <f>IF(Tableau224[[#This Row],[Finish]]="DNF",0,IF(Tableau224[[#This Row],[Finish]]="DNS",0,1))</f>
        <v>1</v>
      </c>
    </row>
    <row r="19" spans="1:9" ht="18.75" x14ac:dyDescent="0.3">
      <c r="A19" s="1">
        <f t="shared" si="0"/>
        <v>17</v>
      </c>
      <c r="B19" s="1">
        <v>56</v>
      </c>
      <c r="C19" s="1" t="s">
        <v>23</v>
      </c>
      <c r="D19" s="1" t="s">
        <v>47</v>
      </c>
      <c r="E19" s="1">
        <v>25</v>
      </c>
      <c r="F19" s="2">
        <v>19</v>
      </c>
      <c r="G19" s="7">
        <f>IF(Tableau224[[#This Row],[Nb Tours]]=0,"DNS",$G$1/Tableau224[[#This Row],[Nb Tours]])</f>
        <v>9.7222222222222219E-4</v>
      </c>
      <c r="H19" s="3">
        <f>IF(Tableau224[[#This Row],[Finish]]="DNS",0,1)</f>
        <v>1</v>
      </c>
      <c r="I19" s="3">
        <f>IF(Tableau224[[#This Row],[Finish]]="DNF",0,IF(Tableau224[[#This Row],[Finish]]="DNS",0,1))</f>
        <v>1</v>
      </c>
    </row>
    <row r="20" spans="1:9" ht="18.75" x14ac:dyDescent="0.3">
      <c r="A20" s="1">
        <f t="shared" si="0"/>
        <v>18</v>
      </c>
      <c r="B20" s="1">
        <v>93</v>
      </c>
      <c r="C20" s="1" t="s">
        <v>32</v>
      </c>
      <c r="D20" s="1"/>
      <c r="E20" s="1">
        <v>25</v>
      </c>
      <c r="F20" s="2">
        <v>29</v>
      </c>
      <c r="G20" s="7">
        <f>IF(Tableau224[[#This Row],[Nb Tours]]=0,"DNS",$G$1/Tableau224[[#This Row],[Nb Tours]])</f>
        <v>9.7222222222222219E-4</v>
      </c>
      <c r="H20" s="3">
        <f>IF(Tableau224[[#This Row],[Finish]]="DNS",0,1)</f>
        <v>1</v>
      </c>
      <c r="I20" s="3">
        <f>IF(Tableau224[[#This Row],[Finish]]="DNF",0,IF(Tableau224[[#This Row],[Finish]]="DNS",0,1))</f>
        <v>1</v>
      </c>
    </row>
    <row r="21" spans="1:9" ht="18.75" x14ac:dyDescent="0.3">
      <c r="A21" s="1">
        <f t="shared" si="0"/>
        <v>19</v>
      </c>
      <c r="B21" s="1">
        <v>71</v>
      </c>
      <c r="C21" s="1" t="s">
        <v>29</v>
      </c>
      <c r="D21" s="1" t="s">
        <v>30</v>
      </c>
      <c r="E21" s="1">
        <v>24</v>
      </c>
      <c r="F21" s="2">
        <v>2</v>
      </c>
      <c r="G21" s="7">
        <f>IF(Tableau224[[#This Row],[Nb Tours]]=0,"DNS",$G$1/Tableau224[[#This Row],[Nb Tours]])</f>
        <v>1.0127314814814814E-3</v>
      </c>
      <c r="H21" s="3">
        <f>IF(Tableau224[[#This Row],[Finish]]="DNS",0,1)</f>
        <v>1</v>
      </c>
      <c r="I21" s="3">
        <f>IF(Tableau224[[#This Row],[Finish]]="DNF",0,IF(Tableau224[[#This Row],[Finish]]="DNS",0,1))</f>
        <v>1</v>
      </c>
    </row>
    <row r="22" spans="1:9" ht="18.75" x14ac:dyDescent="0.3">
      <c r="A22" s="1">
        <f t="shared" si="0"/>
        <v>20</v>
      </c>
      <c r="B22" s="1">
        <v>13</v>
      </c>
      <c r="C22" s="1" t="s">
        <v>5</v>
      </c>
      <c r="D22" s="1" t="s">
        <v>13</v>
      </c>
      <c r="E22" s="1">
        <v>24</v>
      </c>
      <c r="F22" s="2">
        <v>12</v>
      </c>
      <c r="G22" s="7">
        <f>IF(Tableau224[[#This Row],[Nb Tours]]=0,"DNS",$G$1/Tableau224[[#This Row],[Nb Tours]])</f>
        <v>1.0127314814814814E-3</v>
      </c>
      <c r="H22" s="3">
        <f>IF(Tableau224[[#This Row],[Finish]]="DNS",0,1)</f>
        <v>1</v>
      </c>
      <c r="I22" s="3">
        <f>IF(Tableau224[[#This Row],[Finish]]="DNF",0,IF(Tableau224[[#This Row],[Finish]]="DNS",0,1))</f>
        <v>1</v>
      </c>
    </row>
    <row r="23" spans="1:9" ht="18.75" x14ac:dyDescent="0.3">
      <c r="A23" s="1">
        <f t="shared" si="0"/>
        <v>21</v>
      </c>
      <c r="B23" s="1">
        <v>73</v>
      </c>
      <c r="C23" s="1" t="s">
        <v>29</v>
      </c>
      <c r="D23" s="1" t="s">
        <v>31</v>
      </c>
      <c r="E23" s="1">
        <v>24</v>
      </c>
      <c r="F23" s="2">
        <v>18</v>
      </c>
      <c r="G23" s="7">
        <f>IF(Tableau224[[#This Row],[Nb Tours]]=0,"DNS",$G$1/Tableau224[[#This Row],[Nb Tours]])</f>
        <v>1.0127314814814814E-3</v>
      </c>
      <c r="H23" s="3">
        <f>IF(Tableau224[[#This Row],[Finish]]="DNS",0,1)</f>
        <v>1</v>
      </c>
      <c r="I23" s="3">
        <f>IF(Tableau224[[#This Row],[Finish]]="DNF",0,IF(Tableau224[[#This Row],[Finish]]="DNS",0,1))</f>
        <v>1</v>
      </c>
    </row>
    <row r="24" spans="1:9" ht="18.75" x14ac:dyDescent="0.3">
      <c r="A24" s="1">
        <f t="shared" si="0"/>
        <v>22</v>
      </c>
      <c r="B24" s="1">
        <v>23</v>
      </c>
      <c r="C24" s="1" t="s">
        <v>5</v>
      </c>
      <c r="D24" s="1" t="s">
        <v>16</v>
      </c>
      <c r="E24" s="1">
        <v>23</v>
      </c>
      <c r="F24" s="2">
        <v>3</v>
      </c>
      <c r="G24" s="7">
        <f>IF(Tableau224[[#This Row],[Nb Tours]]=0,"DNS",$G$1/Tableau224[[#This Row],[Nb Tours]])</f>
        <v>1.0567632850241545E-3</v>
      </c>
      <c r="H24" s="3">
        <f>IF(Tableau224[[#This Row],[Finish]]="DNS",0,1)</f>
        <v>1</v>
      </c>
      <c r="I24" s="3">
        <f>IF(Tableau224[[#This Row],[Finish]]="DNF",0,IF(Tableau224[[#This Row],[Finish]]="DNS",0,1))</f>
        <v>1</v>
      </c>
    </row>
    <row r="25" spans="1:9" ht="18.75" x14ac:dyDescent="0.3">
      <c r="A25" s="1">
        <f t="shared" si="0"/>
        <v>23</v>
      </c>
      <c r="B25" s="1">
        <v>64</v>
      </c>
      <c r="C25" s="1" t="s">
        <v>23</v>
      </c>
      <c r="D25" s="1"/>
      <c r="E25" s="1">
        <v>23</v>
      </c>
      <c r="F25" s="2">
        <v>11</v>
      </c>
      <c r="G25" s="7">
        <f>IF(Tableau224[[#This Row],[Nb Tours]]=0,"DNS",$G$1/Tableau224[[#This Row],[Nb Tours]])</f>
        <v>1.0567632850241545E-3</v>
      </c>
      <c r="H25" s="3">
        <f>IF(Tableau224[[#This Row],[Finish]]="DNS",0,1)</f>
        <v>1</v>
      </c>
      <c r="I25" s="3">
        <f>IF(Tableau224[[#This Row],[Finish]]="DNF",0,IF(Tableau224[[#This Row],[Finish]]="DNS",0,1))</f>
        <v>1</v>
      </c>
    </row>
    <row r="26" spans="1:9" ht="18.75" x14ac:dyDescent="0.3">
      <c r="A26" s="1">
        <f t="shared" si="0"/>
        <v>24</v>
      </c>
      <c r="B26" s="1">
        <v>6</v>
      </c>
      <c r="C26" s="1" t="s">
        <v>5</v>
      </c>
      <c r="D26" s="1" t="s">
        <v>9</v>
      </c>
      <c r="E26" s="1">
        <v>23</v>
      </c>
      <c r="F26" s="2">
        <v>21</v>
      </c>
      <c r="G26" s="7">
        <f>IF(Tableau224[[#This Row],[Nb Tours]]=0,"DNS",$G$1/Tableau224[[#This Row],[Nb Tours]])</f>
        <v>1.0567632850241545E-3</v>
      </c>
      <c r="H26" s="3">
        <f>IF(Tableau224[[#This Row],[Finish]]="DNS",0,1)</f>
        <v>1</v>
      </c>
      <c r="I26" s="3">
        <f>IF(Tableau224[[#This Row],[Finish]]="DNF",0,IF(Tableau224[[#This Row],[Finish]]="DNS",0,1))</f>
        <v>1</v>
      </c>
    </row>
    <row r="27" spans="1:9" ht="18.75" x14ac:dyDescent="0.3">
      <c r="A27" s="1">
        <f t="shared" si="0"/>
        <v>25</v>
      </c>
      <c r="B27" s="1">
        <v>59</v>
      </c>
      <c r="C27" s="1" t="s">
        <v>23</v>
      </c>
      <c r="D27" s="1" t="s">
        <v>26</v>
      </c>
      <c r="E27" s="1">
        <v>23</v>
      </c>
      <c r="F27" s="2">
        <v>24</v>
      </c>
      <c r="G27" s="7">
        <f>IF(Tableau224[[#This Row],[Nb Tours]]=0,"DNS",$G$1/Tableau224[[#This Row],[Nb Tours]])</f>
        <v>1.0567632850241545E-3</v>
      </c>
      <c r="H27" s="3">
        <f>IF(Tableau224[[#This Row],[Finish]]="DNS",0,1)</f>
        <v>1</v>
      </c>
      <c r="I27" s="3">
        <f>IF(Tableau224[[#This Row],[Finish]]="DNF",0,IF(Tableau224[[#This Row],[Finish]]="DNS",0,1))</f>
        <v>1</v>
      </c>
    </row>
    <row r="28" spans="1:9" ht="18.75" x14ac:dyDescent="0.3">
      <c r="A28" s="1">
        <f t="shared" si="0"/>
        <v>26</v>
      </c>
      <c r="B28" s="1">
        <v>48</v>
      </c>
      <c r="C28" s="1" t="s">
        <v>5</v>
      </c>
      <c r="D28" s="1" t="s">
        <v>20</v>
      </c>
      <c r="E28" s="1">
        <v>22</v>
      </c>
      <c r="F28" s="2">
        <v>30</v>
      </c>
      <c r="G28" s="7">
        <f>IF(Tableau224[[#This Row],[Nb Tours]]=0,"DNS",$G$1/Tableau224[[#This Row],[Nb Tours]])</f>
        <v>1.1047979797979798E-3</v>
      </c>
      <c r="H28" s="3">
        <f>IF(Tableau224[[#This Row],[Finish]]="DNS",0,1)</f>
        <v>1</v>
      </c>
      <c r="I28" s="3">
        <f>IF(Tableau224[[#This Row],[Finish]]="DNF",0,IF(Tableau224[[#This Row],[Finish]]="DNS",0,1))</f>
        <v>1</v>
      </c>
    </row>
    <row r="29" spans="1:9" ht="18.75" x14ac:dyDescent="0.3">
      <c r="A29" s="1">
        <f t="shared" si="0"/>
        <v>27</v>
      </c>
      <c r="B29" s="1">
        <v>94</v>
      </c>
      <c r="C29" s="1" t="s">
        <v>32</v>
      </c>
      <c r="D29" s="1"/>
      <c r="E29" s="1">
        <v>21</v>
      </c>
      <c r="F29" s="2">
        <v>5</v>
      </c>
      <c r="G29" s="7">
        <f>IF(Tableau224[[#This Row],[Nb Tours]]=0,"DNS",$G$1/Tableau224[[#This Row],[Nb Tours]])</f>
        <v>1.1574074074074073E-3</v>
      </c>
      <c r="H29" s="3">
        <f>IF(Tableau224[[#This Row],[Finish]]="DNS",0,1)</f>
        <v>1</v>
      </c>
      <c r="I29" s="3">
        <f>IF(Tableau224[[#This Row],[Finish]]="DNF",0,IF(Tableau224[[#This Row],[Finish]]="DNS",0,1))</f>
        <v>1</v>
      </c>
    </row>
    <row r="30" spans="1:9" ht="18.75" x14ac:dyDescent="0.3">
      <c r="A30" s="1">
        <f t="shared" si="0"/>
        <v>28</v>
      </c>
      <c r="B30" s="1">
        <v>38</v>
      </c>
      <c r="C30" s="1" t="s">
        <v>5</v>
      </c>
      <c r="D30" s="1" t="s">
        <v>18</v>
      </c>
      <c r="E30" s="1">
        <v>19</v>
      </c>
      <c r="F30" s="2">
        <v>20</v>
      </c>
      <c r="G30" s="7">
        <f>IF(Tableau224[[#This Row],[Nb Tours]]=0,"DNS",$G$1/Tableau224[[#This Row],[Nb Tours]])</f>
        <v>1.2792397660818713E-3</v>
      </c>
      <c r="H30" s="3">
        <f>IF(Tableau224[[#This Row],[Finish]]="DNS",0,1)</f>
        <v>1</v>
      </c>
      <c r="I30" s="3">
        <f>IF(Tableau224[[#This Row],[Finish]]="DNF",0,IF(Tableau224[[#This Row],[Finish]]="DNS",0,1))</f>
        <v>1</v>
      </c>
    </row>
    <row r="31" spans="1:9" ht="18.75" x14ac:dyDescent="0.3">
      <c r="A31" s="1">
        <f t="shared" si="0"/>
        <v>29</v>
      </c>
      <c r="B31" s="1">
        <v>18</v>
      </c>
      <c r="C31" s="1" t="s">
        <v>5</v>
      </c>
      <c r="D31" s="1" t="s">
        <v>14</v>
      </c>
      <c r="E31" s="1">
        <v>17</v>
      </c>
      <c r="F31" s="2">
        <v>15</v>
      </c>
      <c r="G31" s="7">
        <f>IF(Tableau224[[#This Row],[Nb Tours]]=0,"DNS",$G$1/Tableau224[[#This Row],[Nb Tours]])</f>
        <v>1.4297385620915034E-3</v>
      </c>
      <c r="H31" s="3">
        <f>IF(Tableau224[[#This Row],[Finish]]="DNS",0,1)</f>
        <v>1</v>
      </c>
      <c r="I31" s="3">
        <f>IF(Tableau224[[#This Row],[Finish]]="DNF",0,IF(Tableau224[[#This Row],[Finish]]="DNS",0,1))</f>
        <v>1</v>
      </c>
    </row>
    <row r="32" spans="1:9" ht="18.75" x14ac:dyDescent="0.3">
      <c r="A32" s="1">
        <f t="shared" si="0"/>
        <v>30</v>
      </c>
      <c r="B32" s="1">
        <v>105</v>
      </c>
      <c r="C32" s="1" t="s">
        <v>32</v>
      </c>
      <c r="D32" s="1" t="s">
        <v>35</v>
      </c>
      <c r="E32" s="1">
        <v>15</v>
      </c>
      <c r="F32" s="2" t="s">
        <v>41</v>
      </c>
      <c r="G32" s="7">
        <f>IF(Tableau224[[#This Row],[Nb Tours]]=0,"DNS",$G$1/Tableau224[[#This Row],[Nb Tours]])</f>
        <v>1.6203703703703703E-3</v>
      </c>
      <c r="H32" s="3">
        <f>IF(Tableau224[[#This Row],[Finish]]="DNS",0,1)</f>
        <v>1</v>
      </c>
      <c r="I32" s="3">
        <f>IF(Tableau224[[#This Row],[Finish]]="DNF",0,IF(Tableau224[[#This Row],[Finish]]="DNS",0,1))</f>
        <v>0</v>
      </c>
    </row>
    <row r="33" spans="1:9" ht="18.75" x14ac:dyDescent="0.3">
      <c r="A33" s="1">
        <f t="shared" si="0"/>
        <v>31</v>
      </c>
      <c r="B33" s="1">
        <v>5</v>
      </c>
      <c r="C33" s="1" t="s">
        <v>5</v>
      </c>
      <c r="D33" s="1" t="s">
        <v>8</v>
      </c>
      <c r="E33" s="1">
        <v>12</v>
      </c>
      <c r="F33" s="2">
        <v>23</v>
      </c>
      <c r="G33" s="7">
        <f>IF(Tableau224[[#This Row],[Nb Tours]]=0,"DNS",$G$1/Tableau224[[#This Row],[Nb Tours]])</f>
        <v>2.0254629629629629E-3</v>
      </c>
      <c r="H33" s="3">
        <f>IF(Tableau224[[#This Row],[Finish]]="DNS",0,1)</f>
        <v>1</v>
      </c>
      <c r="I33" s="3">
        <f>IF(Tableau224[[#This Row],[Finish]]="DNF",0,IF(Tableau224[[#This Row],[Finish]]="DNS",0,1))</f>
        <v>1</v>
      </c>
    </row>
    <row r="34" spans="1:9" ht="18.75" x14ac:dyDescent="0.3">
      <c r="A34" s="1">
        <f t="shared" si="0"/>
        <v>32</v>
      </c>
      <c r="B34" s="1">
        <v>50</v>
      </c>
      <c r="C34" s="1" t="s">
        <v>23</v>
      </c>
      <c r="D34" s="1" t="s">
        <v>22</v>
      </c>
      <c r="E34" s="1">
        <v>8</v>
      </c>
      <c r="F34" s="2" t="s">
        <v>41</v>
      </c>
      <c r="G34" s="7">
        <f>IF(Tableau224[[#This Row],[Nb Tours]]=0,"DNS",$G$1/Tableau224[[#This Row],[Nb Tours]])</f>
        <v>3.0381944444444445E-3</v>
      </c>
      <c r="H34" s="3">
        <f>IF(Tableau224[[#This Row],[Finish]]="DNS",0,1)</f>
        <v>1</v>
      </c>
      <c r="I34" s="3">
        <f>IF(Tableau224[[#This Row],[Finish]]="DNF",0,IF(Tableau224[[#This Row],[Finish]]="DNS",0,1))</f>
        <v>0</v>
      </c>
    </row>
    <row r="35" spans="1:9" ht="18.75" x14ac:dyDescent="0.3">
      <c r="A35" s="1">
        <f t="shared" si="0"/>
        <v>33</v>
      </c>
      <c r="B35" s="1">
        <v>11</v>
      </c>
      <c r="C35" s="1" t="s">
        <v>5</v>
      </c>
      <c r="D35" s="1" t="s">
        <v>12</v>
      </c>
      <c r="E35" s="1">
        <v>2</v>
      </c>
      <c r="F35" s="2" t="s">
        <v>41</v>
      </c>
      <c r="G35" s="7">
        <f>IF(Tableau224[[#This Row],[Nb Tours]]=0,"DNS",$G$1/Tableau224[[#This Row],[Nb Tours]])</f>
        <v>1.2152777777777778E-2</v>
      </c>
      <c r="H35" s="3">
        <f>IF(Tableau224[[#This Row],[Finish]]="DNS",0,1)</f>
        <v>1</v>
      </c>
      <c r="I35" s="3">
        <f>IF(Tableau224[[#This Row],[Finish]]="DNF",0,IF(Tableau224[[#This Row],[Finish]]="DNS",0,1))</f>
        <v>0</v>
      </c>
    </row>
  </sheetData>
  <mergeCells count="1">
    <mergeCell ref="A1:F1"/>
  </mergeCells>
  <phoneticPr fontId="1" type="noConversion"/>
  <conditionalFormatting sqref="C3:C35">
    <cfRule type="cellIs" dxfId="19" priority="1" operator="equal">
      <formula>"Origine"</formula>
    </cfRule>
    <cfRule type="cellIs" dxfId="18" priority="2" operator="equal">
      <formula>"OA"</formula>
    </cfRule>
    <cfRule type="cellIs" dxfId="17" priority="3" operator="equal">
      <formula>"Promotion"</formula>
    </cfRule>
    <cfRule type="cellIs" dxfId="16" priority="4" operator="equal">
      <formula>"Prototype"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90D6F-FCBD-44A4-9ED5-F4A3BF7D0D0D}">
  <sheetPr>
    <pageSetUpPr fitToPage="1"/>
  </sheetPr>
  <dimension ref="A1:I35"/>
  <sheetViews>
    <sheetView topLeftCell="A8" workbookViewId="0">
      <selection activeCell="A3" sqref="A3:A35"/>
    </sheetView>
  </sheetViews>
  <sheetFormatPr baseColWidth="10" defaultRowHeight="15" x14ac:dyDescent="0.25"/>
  <cols>
    <col min="1" max="1" width="9.140625" bestFit="1" customWidth="1"/>
    <col min="2" max="2" width="6.42578125" bestFit="1" customWidth="1"/>
    <col min="3" max="3" width="14.5703125" bestFit="1" customWidth="1"/>
    <col min="4" max="4" width="26.28515625" bestFit="1" customWidth="1"/>
    <col min="5" max="5" width="13.7109375" bestFit="1" customWidth="1"/>
    <col min="6" max="6" width="9.85546875" bestFit="1" customWidth="1"/>
    <col min="7" max="7" width="28.5703125" bestFit="1" customWidth="1"/>
  </cols>
  <sheetData>
    <row r="1" spans="1:9" ht="18.75" x14ac:dyDescent="0.3">
      <c r="A1" s="13" t="s">
        <v>49</v>
      </c>
      <c r="B1" s="13"/>
      <c r="C1" s="13"/>
      <c r="D1" s="13"/>
      <c r="E1" s="13"/>
      <c r="F1" s="13"/>
      <c r="G1" s="5">
        <v>2.4305555555555556E-2</v>
      </c>
    </row>
    <row r="2" spans="1:9" ht="18.75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36</v>
      </c>
      <c r="F2" s="2" t="s">
        <v>40</v>
      </c>
      <c r="G2" s="8" t="s">
        <v>56</v>
      </c>
      <c r="H2" s="1" t="s">
        <v>64</v>
      </c>
      <c r="I2" s="1" t="s">
        <v>65</v>
      </c>
    </row>
    <row r="3" spans="1:9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28</v>
      </c>
      <c r="F3" s="2">
        <v>1</v>
      </c>
      <c r="G3" s="9">
        <f>IF(Tableau2245[[#This Row],[Nb Tours]]=0,"DNS",$G$1/Tableau2245[[#This Row],[Nb Tours]])</f>
        <v>8.6805555555555562E-4</v>
      </c>
      <c r="H3" s="3">
        <f>IF(Tableau2245[[#This Row],[Finish]]="DNS",0,1)</f>
        <v>1</v>
      </c>
      <c r="I3" s="3">
        <f>IF(Tableau2245[[#This Row],[Finish]]="DNF",0,IF(Tableau2245[[#This Row],[Finish]]="DNS",0,1))</f>
        <v>1</v>
      </c>
    </row>
    <row r="4" spans="1:9" ht="18.75" x14ac:dyDescent="0.3">
      <c r="A4" s="1">
        <v>2</v>
      </c>
      <c r="B4" s="1">
        <v>23</v>
      </c>
      <c r="C4" s="1" t="s">
        <v>5</v>
      </c>
      <c r="D4" s="1" t="s">
        <v>16</v>
      </c>
      <c r="E4" s="1">
        <v>28</v>
      </c>
      <c r="F4" s="2">
        <v>4</v>
      </c>
      <c r="G4" s="9">
        <f>IF(Tableau2245[[#This Row],[Nb Tours]]=0,"DNS",$G$1/Tableau2245[[#This Row],[Nb Tours]])</f>
        <v>8.6805555555555562E-4</v>
      </c>
      <c r="H4" s="3">
        <f>IF(Tableau2245[[#This Row],[Finish]]="DNS",0,1)</f>
        <v>1</v>
      </c>
      <c r="I4" s="3">
        <f>IF(Tableau2245[[#This Row],[Finish]]="DNF",0,IF(Tableau2245[[#This Row],[Finish]]="DNS",0,1))</f>
        <v>1</v>
      </c>
    </row>
    <row r="5" spans="1:9" ht="18.75" x14ac:dyDescent="0.3">
      <c r="A5" s="1">
        <v>3</v>
      </c>
      <c r="B5" s="1">
        <v>5</v>
      </c>
      <c r="C5" s="1" t="s">
        <v>5</v>
      </c>
      <c r="D5" s="1" t="s">
        <v>8</v>
      </c>
      <c r="E5" s="1">
        <v>28</v>
      </c>
      <c r="F5" s="2">
        <v>26</v>
      </c>
      <c r="G5" s="9">
        <f>IF(Tableau2245[[#This Row],[Nb Tours]]=0,"DNS",$G$1/Tableau2245[[#This Row],[Nb Tours]])</f>
        <v>8.6805555555555562E-4</v>
      </c>
      <c r="H5" s="3">
        <f>IF(Tableau2245[[#This Row],[Finish]]="DNS",0,1)</f>
        <v>1</v>
      </c>
      <c r="I5" s="3">
        <f>IF(Tableau2245[[#This Row],[Finish]]="DNF",0,IF(Tableau2245[[#This Row],[Finish]]="DNS",0,1))</f>
        <v>1</v>
      </c>
    </row>
    <row r="6" spans="1:9" ht="18.75" x14ac:dyDescent="0.3">
      <c r="A6" s="1">
        <v>4</v>
      </c>
      <c r="B6" s="1">
        <v>9</v>
      </c>
      <c r="C6" s="1" t="s">
        <v>5</v>
      </c>
      <c r="D6" s="1" t="s">
        <v>10</v>
      </c>
      <c r="E6" s="1">
        <v>27</v>
      </c>
      <c r="F6" s="2">
        <v>6</v>
      </c>
      <c r="G6" s="9">
        <f>IF(Tableau2245[[#This Row],[Nb Tours]]=0,"DNS",$G$1/Tableau2245[[#This Row],[Nb Tours]])</f>
        <v>9.0020576131687245E-4</v>
      </c>
      <c r="H6" s="3">
        <f>IF(Tableau2245[[#This Row],[Finish]]="DNS",0,1)</f>
        <v>1</v>
      </c>
      <c r="I6" s="3">
        <f>IF(Tableau2245[[#This Row],[Finish]]="DNF",0,IF(Tableau2245[[#This Row],[Finish]]="DNS",0,1))</f>
        <v>1</v>
      </c>
    </row>
    <row r="7" spans="1:9" ht="18.75" x14ac:dyDescent="0.3">
      <c r="A7" s="1">
        <v>5</v>
      </c>
      <c r="B7" s="1">
        <v>44</v>
      </c>
      <c r="C7" s="1" t="s">
        <v>5</v>
      </c>
      <c r="D7" s="1" t="s">
        <v>19</v>
      </c>
      <c r="E7" s="1">
        <v>27</v>
      </c>
      <c r="F7" s="2">
        <v>11</v>
      </c>
      <c r="G7" s="9">
        <f>IF(Tableau2245[[#This Row],[Nb Tours]]=0,"DNS",$G$1/Tableau2245[[#This Row],[Nb Tours]])</f>
        <v>9.0020576131687245E-4</v>
      </c>
      <c r="H7" s="3">
        <f>IF(Tableau2245[[#This Row],[Finish]]="DNS",0,1)</f>
        <v>1</v>
      </c>
      <c r="I7" s="3">
        <f>IF(Tableau2245[[#This Row],[Finish]]="DNF",0,IF(Tableau2245[[#This Row],[Finish]]="DNS",0,1))</f>
        <v>1</v>
      </c>
    </row>
    <row r="8" spans="1:9" ht="18.75" x14ac:dyDescent="0.3">
      <c r="A8" s="1">
        <v>6</v>
      </c>
      <c r="B8" s="1">
        <v>18</v>
      </c>
      <c r="C8" s="1" t="s">
        <v>5</v>
      </c>
      <c r="D8" s="1" t="s">
        <v>14</v>
      </c>
      <c r="E8" s="1">
        <v>27</v>
      </c>
      <c r="F8" s="2">
        <v>20</v>
      </c>
      <c r="G8" s="9">
        <f>IF(Tableau2245[[#This Row],[Nb Tours]]=0,"DNS",$G$1/Tableau2245[[#This Row],[Nb Tours]])</f>
        <v>9.0020576131687245E-4</v>
      </c>
      <c r="H8" s="3">
        <f>IF(Tableau2245[[#This Row],[Finish]]="DNS",0,1)</f>
        <v>1</v>
      </c>
      <c r="I8" s="3">
        <f>IF(Tableau2245[[#This Row],[Finish]]="DNF",0,IF(Tableau2245[[#This Row],[Finish]]="DNS",0,1))</f>
        <v>1</v>
      </c>
    </row>
    <row r="9" spans="1:9" ht="18.75" x14ac:dyDescent="0.3">
      <c r="A9" s="1">
        <v>7</v>
      </c>
      <c r="B9" s="1">
        <v>50</v>
      </c>
      <c r="C9" s="1" t="s">
        <v>23</v>
      </c>
      <c r="D9" s="1" t="s">
        <v>22</v>
      </c>
      <c r="E9" s="1">
        <v>27</v>
      </c>
      <c r="F9" s="2">
        <v>25</v>
      </c>
      <c r="G9" s="9">
        <f>IF(Tableau2245[[#This Row],[Nb Tours]]=0,"DNS",$G$1/Tableau2245[[#This Row],[Nb Tours]])</f>
        <v>9.0020576131687245E-4</v>
      </c>
      <c r="H9" s="3">
        <f>IF(Tableau2245[[#This Row],[Finish]]="DNS",0,1)</f>
        <v>1</v>
      </c>
      <c r="I9" s="3">
        <f>IF(Tableau2245[[#This Row],[Finish]]="DNF",0,IF(Tableau2245[[#This Row],[Finish]]="DNS",0,1))</f>
        <v>1</v>
      </c>
    </row>
    <row r="10" spans="1:9" ht="18.75" x14ac:dyDescent="0.3">
      <c r="A10" s="1">
        <v>8</v>
      </c>
      <c r="B10" s="1">
        <v>38</v>
      </c>
      <c r="C10" s="1" t="s">
        <v>5</v>
      </c>
      <c r="D10" s="1" t="s">
        <v>18</v>
      </c>
      <c r="E10" s="1">
        <v>26</v>
      </c>
      <c r="F10" s="2">
        <v>8</v>
      </c>
      <c r="G10" s="9">
        <f>IF(Tableau2245[[#This Row],[Nb Tours]]=0,"DNS",$G$1/Tableau2245[[#This Row],[Nb Tours]])</f>
        <v>9.3482905982905987E-4</v>
      </c>
      <c r="H10" s="3">
        <f>IF(Tableau2245[[#This Row],[Finish]]="DNS",0,1)</f>
        <v>1</v>
      </c>
      <c r="I10" s="3">
        <f>IF(Tableau2245[[#This Row],[Finish]]="DNF",0,IF(Tableau2245[[#This Row],[Finish]]="DNS",0,1))</f>
        <v>1</v>
      </c>
    </row>
    <row r="11" spans="1:9" ht="18.75" x14ac:dyDescent="0.3">
      <c r="A11" s="1">
        <v>9</v>
      </c>
      <c r="B11" s="1">
        <v>57</v>
      </c>
      <c r="C11" s="1" t="s">
        <v>23</v>
      </c>
      <c r="D11" s="1" t="s">
        <v>38</v>
      </c>
      <c r="E11" s="1">
        <v>26</v>
      </c>
      <c r="F11" s="2">
        <v>15</v>
      </c>
      <c r="G11" s="9">
        <f>IF(Tableau2245[[#This Row],[Nb Tours]]=0,"DNS",$G$1/Tableau2245[[#This Row],[Nb Tours]])</f>
        <v>9.3482905982905987E-4</v>
      </c>
      <c r="H11" s="3">
        <f>IF(Tableau2245[[#This Row],[Finish]]="DNS",0,1)</f>
        <v>1</v>
      </c>
      <c r="I11" s="3">
        <f>IF(Tableau2245[[#This Row],[Finish]]="DNF",0,IF(Tableau2245[[#This Row],[Finish]]="DNS",0,1))</f>
        <v>1</v>
      </c>
    </row>
    <row r="12" spans="1:9" ht="18.75" x14ac:dyDescent="0.3">
      <c r="A12" s="1">
        <v>10</v>
      </c>
      <c r="B12" s="1">
        <v>103</v>
      </c>
      <c r="C12" s="1" t="s">
        <v>32</v>
      </c>
      <c r="D12" s="1" t="s">
        <v>33</v>
      </c>
      <c r="E12" s="1">
        <v>26</v>
      </c>
      <c r="F12" s="2">
        <v>21</v>
      </c>
      <c r="G12" s="9">
        <f>IF(Tableau2245[[#This Row],[Nb Tours]]=0,"DNS",$G$1/Tableau2245[[#This Row],[Nb Tours]])</f>
        <v>9.3482905982905987E-4</v>
      </c>
      <c r="H12" s="3">
        <f>IF(Tableau2245[[#This Row],[Finish]]="DNS",0,1)</f>
        <v>1</v>
      </c>
      <c r="I12" s="3">
        <f>IF(Tableau2245[[#This Row],[Finish]]="DNF",0,IF(Tableau2245[[#This Row],[Finish]]="DNS",0,1))</f>
        <v>1</v>
      </c>
    </row>
    <row r="13" spans="1:9" ht="18.75" x14ac:dyDescent="0.3">
      <c r="A13" s="1">
        <v>11</v>
      </c>
      <c r="B13" s="1">
        <v>56</v>
      </c>
      <c r="C13" s="1" t="s">
        <v>23</v>
      </c>
      <c r="D13" s="1" t="s">
        <v>47</v>
      </c>
      <c r="E13" s="1">
        <v>26</v>
      </c>
      <c r="F13" s="2">
        <v>24</v>
      </c>
      <c r="G13" s="9">
        <f>IF(Tableau2245[[#This Row],[Nb Tours]]=0,"DNS",$G$1/Tableau2245[[#This Row],[Nb Tours]])</f>
        <v>9.3482905982905987E-4</v>
      </c>
      <c r="H13" s="3">
        <f>IF(Tableau2245[[#This Row],[Finish]]="DNS",0,1)</f>
        <v>1</v>
      </c>
      <c r="I13" s="3">
        <f>IF(Tableau2245[[#This Row],[Finish]]="DNF",0,IF(Tableau2245[[#This Row],[Finish]]="DNS",0,1))</f>
        <v>1</v>
      </c>
    </row>
    <row r="14" spans="1:9" ht="18.75" x14ac:dyDescent="0.3">
      <c r="A14" s="1">
        <v>12</v>
      </c>
      <c r="B14" s="1">
        <v>3</v>
      </c>
      <c r="C14" s="1" t="s">
        <v>5</v>
      </c>
      <c r="D14" s="1" t="s">
        <v>7</v>
      </c>
      <c r="E14" s="1">
        <v>25</v>
      </c>
      <c r="F14" s="2">
        <v>3</v>
      </c>
      <c r="G14" s="9">
        <f>IF(Tableau2245[[#This Row],[Nb Tours]]=0,"DNS",$G$1/Tableau2245[[#This Row],[Nb Tours]])</f>
        <v>9.7222222222222219E-4</v>
      </c>
      <c r="H14" s="3">
        <f>IF(Tableau2245[[#This Row],[Finish]]="DNS",0,1)</f>
        <v>1</v>
      </c>
      <c r="I14" s="3">
        <f>IF(Tableau2245[[#This Row],[Finish]]="DNF",0,IF(Tableau2245[[#This Row],[Finish]]="DNS",0,1))</f>
        <v>1</v>
      </c>
    </row>
    <row r="15" spans="1:9" ht="18.75" x14ac:dyDescent="0.3">
      <c r="A15" s="1">
        <v>13</v>
      </c>
      <c r="B15" s="1">
        <v>59</v>
      </c>
      <c r="C15" s="1" t="s">
        <v>23</v>
      </c>
      <c r="D15" s="1" t="s">
        <v>26</v>
      </c>
      <c r="E15" s="1">
        <v>25</v>
      </c>
      <c r="F15" s="2">
        <v>5</v>
      </c>
      <c r="G15" s="9">
        <f>IF(Tableau2245[[#This Row],[Nb Tours]]=0,"DNS",$G$1/Tableau2245[[#This Row],[Nb Tours]])</f>
        <v>9.7222222222222219E-4</v>
      </c>
      <c r="H15" s="3">
        <f>IF(Tableau2245[[#This Row],[Finish]]="DNS",0,1)</f>
        <v>1</v>
      </c>
      <c r="I15" s="3">
        <f>IF(Tableau2245[[#This Row],[Finish]]="DNF",0,IF(Tableau2245[[#This Row],[Finish]]="DNS",0,1))</f>
        <v>1</v>
      </c>
    </row>
    <row r="16" spans="1:9" ht="18.75" x14ac:dyDescent="0.3">
      <c r="A16" s="1">
        <v>14</v>
      </c>
      <c r="B16" s="1">
        <v>93</v>
      </c>
      <c r="C16" s="1" t="s">
        <v>32</v>
      </c>
      <c r="D16" s="1"/>
      <c r="E16" s="1">
        <v>25</v>
      </c>
      <c r="F16" s="2">
        <v>7</v>
      </c>
      <c r="G16" s="9">
        <f>IF(Tableau2245[[#This Row],[Nb Tours]]=0,"DNS",$G$1/Tableau2245[[#This Row],[Nb Tours]])</f>
        <v>9.7222222222222219E-4</v>
      </c>
      <c r="H16" s="3">
        <f>IF(Tableau2245[[#This Row],[Finish]]="DNS",0,1)</f>
        <v>1</v>
      </c>
      <c r="I16" s="3">
        <f>IF(Tableau2245[[#This Row],[Finish]]="DNF",0,IF(Tableau2245[[#This Row],[Finish]]="DNS",0,1))</f>
        <v>1</v>
      </c>
    </row>
    <row r="17" spans="1:9" ht="18.75" x14ac:dyDescent="0.3">
      <c r="A17" s="1">
        <v>15</v>
      </c>
      <c r="B17" s="1">
        <v>49</v>
      </c>
      <c r="C17" s="1" t="s">
        <v>5</v>
      </c>
      <c r="D17" s="1" t="s">
        <v>21</v>
      </c>
      <c r="E17" s="1">
        <v>25</v>
      </c>
      <c r="F17" s="2">
        <v>12</v>
      </c>
      <c r="G17" s="9">
        <f>IF(Tableau2245[[#This Row],[Nb Tours]]=0,"DNS",$G$1/Tableau2245[[#This Row],[Nb Tours]])</f>
        <v>9.7222222222222219E-4</v>
      </c>
      <c r="H17" s="3">
        <f>IF(Tableau2245[[#This Row],[Finish]]="DNS",0,1)</f>
        <v>1</v>
      </c>
      <c r="I17" s="3">
        <f>IF(Tableau2245[[#This Row],[Finish]]="DNF",0,IF(Tableau2245[[#This Row],[Finish]]="DNS",0,1))</f>
        <v>1</v>
      </c>
    </row>
    <row r="18" spans="1:9" ht="18.75" x14ac:dyDescent="0.3">
      <c r="A18" s="1">
        <v>16</v>
      </c>
      <c r="B18" s="1">
        <v>71</v>
      </c>
      <c r="C18" s="1" t="s">
        <v>29</v>
      </c>
      <c r="D18" s="1" t="s">
        <v>30</v>
      </c>
      <c r="E18" s="1">
        <v>25</v>
      </c>
      <c r="F18" s="2">
        <v>17</v>
      </c>
      <c r="G18" s="9">
        <f>IF(Tableau2245[[#This Row],[Nb Tours]]=0,"DNS",$G$1/Tableau2245[[#This Row],[Nb Tours]])</f>
        <v>9.7222222222222219E-4</v>
      </c>
      <c r="H18" s="3">
        <f>IF(Tableau2245[[#This Row],[Finish]]="DNS",0,1)</f>
        <v>1</v>
      </c>
      <c r="I18" s="3">
        <f>IF(Tableau2245[[#This Row],[Finish]]="DNF",0,IF(Tableau2245[[#This Row],[Finish]]="DNS",0,1))</f>
        <v>1</v>
      </c>
    </row>
    <row r="19" spans="1:9" ht="18.75" x14ac:dyDescent="0.3">
      <c r="A19" s="1">
        <v>17</v>
      </c>
      <c r="B19" s="1">
        <v>51</v>
      </c>
      <c r="C19" s="1" t="s">
        <v>23</v>
      </c>
      <c r="D19" s="1" t="s">
        <v>24</v>
      </c>
      <c r="E19" s="1">
        <v>25</v>
      </c>
      <c r="F19" s="2">
        <v>18</v>
      </c>
      <c r="G19" s="9">
        <f>IF(Tableau2245[[#This Row],[Nb Tours]]=0,"DNS",$G$1/Tableau2245[[#This Row],[Nb Tours]])</f>
        <v>9.7222222222222219E-4</v>
      </c>
      <c r="H19" s="3">
        <f>IF(Tableau2245[[#This Row],[Finish]]="DNS",0,1)</f>
        <v>1</v>
      </c>
      <c r="I19" s="3">
        <f>IF(Tableau2245[[#This Row],[Finish]]="DNF",0,IF(Tableau2245[[#This Row],[Finish]]="DNS",0,1))</f>
        <v>1</v>
      </c>
    </row>
    <row r="20" spans="1:9" ht="18.75" x14ac:dyDescent="0.3">
      <c r="A20" s="1">
        <v>18</v>
      </c>
      <c r="B20" s="1">
        <v>58</v>
      </c>
      <c r="C20" s="1" t="s">
        <v>23</v>
      </c>
      <c r="D20" s="1" t="s">
        <v>25</v>
      </c>
      <c r="E20" s="1">
        <v>24</v>
      </c>
      <c r="F20" s="2">
        <v>10</v>
      </c>
      <c r="G20" s="9">
        <f>IF(Tableau2245[[#This Row],[Nb Tours]]=0,"DNS",$G$1/Tableau2245[[#This Row],[Nb Tours]])</f>
        <v>1.0127314814814814E-3</v>
      </c>
      <c r="H20" s="3">
        <f>IF(Tableau2245[[#This Row],[Finish]]="DNS",0,1)</f>
        <v>1</v>
      </c>
      <c r="I20" s="3">
        <f>IF(Tableau2245[[#This Row],[Finish]]="DNF",0,IF(Tableau2245[[#This Row],[Finish]]="DNS",0,1))</f>
        <v>1</v>
      </c>
    </row>
    <row r="21" spans="1:9" ht="18.75" x14ac:dyDescent="0.3">
      <c r="A21" s="1">
        <v>19</v>
      </c>
      <c r="B21" s="1">
        <v>63</v>
      </c>
      <c r="C21" s="1" t="s">
        <v>23</v>
      </c>
      <c r="D21" s="1" t="s">
        <v>28</v>
      </c>
      <c r="E21" s="1">
        <v>24</v>
      </c>
      <c r="F21" s="2">
        <v>13</v>
      </c>
      <c r="G21" s="9">
        <f>IF(Tableau2245[[#This Row],[Nb Tours]]=0,"DNS",$G$1/Tableau2245[[#This Row],[Nb Tours]])</f>
        <v>1.0127314814814814E-3</v>
      </c>
      <c r="H21" s="3">
        <f>IF(Tableau2245[[#This Row],[Finish]]="DNS",0,1)</f>
        <v>1</v>
      </c>
      <c r="I21" s="3">
        <f>IF(Tableau2245[[#This Row],[Finish]]="DNF",0,IF(Tableau2245[[#This Row],[Finish]]="DNS",0,1))</f>
        <v>1</v>
      </c>
    </row>
    <row r="22" spans="1:9" ht="18.75" x14ac:dyDescent="0.3">
      <c r="A22" s="1">
        <v>20</v>
      </c>
      <c r="B22" s="1">
        <v>13</v>
      </c>
      <c r="C22" s="1" t="s">
        <v>5</v>
      </c>
      <c r="D22" s="1" t="s">
        <v>13</v>
      </c>
      <c r="E22" s="1">
        <v>24</v>
      </c>
      <c r="F22" s="2">
        <v>19</v>
      </c>
      <c r="G22" s="9">
        <f>IF(Tableau2245[[#This Row],[Nb Tours]]=0,"DNS",$G$1/Tableau2245[[#This Row],[Nb Tours]])</f>
        <v>1.0127314814814814E-3</v>
      </c>
      <c r="H22" s="3">
        <f>IF(Tableau2245[[#This Row],[Finish]]="DNS",0,1)</f>
        <v>1</v>
      </c>
      <c r="I22" s="3">
        <f>IF(Tableau2245[[#This Row],[Finish]]="DNF",0,IF(Tableau2245[[#This Row],[Finish]]="DNS",0,1))</f>
        <v>1</v>
      </c>
    </row>
    <row r="23" spans="1:9" ht="18.75" x14ac:dyDescent="0.3">
      <c r="A23" s="1">
        <v>21</v>
      </c>
      <c r="B23" s="1">
        <v>62</v>
      </c>
      <c r="C23" s="1" t="s">
        <v>23</v>
      </c>
      <c r="D23" s="1" t="s">
        <v>27</v>
      </c>
      <c r="E23" s="1">
        <v>24</v>
      </c>
      <c r="F23" s="2">
        <v>27</v>
      </c>
      <c r="G23" s="9">
        <f>IF(Tableau2245[[#This Row],[Nb Tours]]=0,"DNS",$G$1/Tableau2245[[#This Row],[Nb Tours]])</f>
        <v>1.0127314814814814E-3</v>
      </c>
      <c r="H23" s="3">
        <f>IF(Tableau2245[[#This Row],[Finish]]="DNS",0,1)</f>
        <v>1</v>
      </c>
      <c r="I23" s="3">
        <f>IF(Tableau2245[[#This Row],[Finish]]="DNF",0,IF(Tableau2245[[#This Row],[Finish]]="DNS",0,1))</f>
        <v>1</v>
      </c>
    </row>
    <row r="24" spans="1:9" ht="18.75" x14ac:dyDescent="0.3">
      <c r="A24" s="1">
        <v>22</v>
      </c>
      <c r="B24" s="1">
        <v>64</v>
      </c>
      <c r="C24" s="1" t="s">
        <v>23</v>
      </c>
      <c r="D24" s="1"/>
      <c r="E24" s="1">
        <v>23</v>
      </c>
      <c r="F24" s="2">
        <v>16</v>
      </c>
      <c r="G24" s="9">
        <f>IF(Tableau2245[[#This Row],[Nb Tours]]=0,"DNS",$G$1/Tableau2245[[#This Row],[Nb Tours]])</f>
        <v>1.0567632850241545E-3</v>
      </c>
      <c r="H24" s="3">
        <f>IF(Tableau2245[[#This Row],[Finish]]="DNS",0,1)</f>
        <v>1</v>
      </c>
      <c r="I24" s="3">
        <f>IF(Tableau2245[[#This Row],[Finish]]="DNF",0,IF(Tableau2245[[#This Row],[Finish]]="DNS",0,1))</f>
        <v>1</v>
      </c>
    </row>
    <row r="25" spans="1:9" ht="18.75" x14ac:dyDescent="0.3">
      <c r="A25" s="1">
        <v>23</v>
      </c>
      <c r="B25" s="1">
        <v>105</v>
      </c>
      <c r="C25" s="1" t="s">
        <v>32</v>
      </c>
      <c r="D25" s="1" t="s">
        <v>35</v>
      </c>
      <c r="E25" s="1">
        <v>22</v>
      </c>
      <c r="F25" s="2">
        <v>2</v>
      </c>
      <c r="G25" s="9">
        <f>IF(Tableau2245[[#This Row],[Nb Tours]]=0,"DNS",$G$1/Tableau2245[[#This Row],[Nb Tours]])</f>
        <v>1.1047979797979798E-3</v>
      </c>
      <c r="H25" s="3">
        <f>IF(Tableau2245[[#This Row],[Finish]]="DNS",0,1)</f>
        <v>1</v>
      </c>
      <c r="I25" s="3">
        <f>IF(Tableau2245[[#This Row],[Finish]]="DNF",0,IF(Tableau2245[[#This Row],[Finish]]="DNS",0,1))</f>
        <v>1</v>
      </c>
    </row>
    <row r="26" spans="1:9" ht="18.75" x14ac:dyDescent="0.3">
      <c r="A26" s="1">
        <v>24</v>
      </c>
      <c r="B26" s="1">
        <v>6</v>
      </c>
      <c r="C26" s="1" t="s">
        <v>5</v>
      </c>
      <c r="D26" s="1" t="s">
        <v>9</v>
      </c>
      <c r="E26" s="1">
        <v>22</v>
      </c>
      <c r="F26" s="2">
        <v>9</v>
      </c>
      <c r="G26" s="9">
        <f>IF(Tableau2245[[#This Row],[Nb Tours]]=0,"DNS",$G$1/Tableau2245[[#This Row],[Nb Tours]])</f>
        <v>1.1047979797979798E-3</v>
      </c>
      <c r="H26" s="3">
        <f>IF(Tableau2245[[#This Row],[Finish]]="DNS",0,1)</f>
        <v>1</v>
      </c>
      <c r="I26" s="3">
        <f>IF(Tableau2245[[#This Row],[Finish]]="DNF",0,IF(Tableau2245[[#This Row],[Finish]]="DNS",0,1))</f>
        <v>1</v>
      </c>
    </row>
    <row r="27" spans="1:9" ht="18.75" x14ac:dyDescent="0.3">
      <c r="A27" s="1">
        <v>25</v>
      </c>
      <c r="B27" s="1">
        <v>94</v>
      </c>
      <c r="C27" s="1" t="s">
        <v>32</v>
      </c>
      <c r="D27" s="1"/>
      <c r="E27" s="1">
        <v>21</v>
      </c>
      <c r="F27" s="2">
        <v>29</v>
      </c>
      <c r="G27" s="9">
        <f>IF(Tableau2245[[#This Row],[Nb Tours]]=0,"DNS",$G$1/Tableau2245[[#This Row],[Nb Tours]])</f>
        <v>1.1574074074074073E-3</v>
      </c>
      <c r="H27" s="3">
        <f>IF(Tableau2245[[#This Row],[Finish]]="DNS",0,1)</f>
        <v>1</v>
      </c>
      <c r="I27" s="3">
        <f>IF(Tableau2245[[#This Row],[Finish]]="DNF",0,IF(Tableau2245[[#This Row],[Finish]]="DNS",0,1))</f>
        <v>1</v>
      </c>
    </row>
    <row r="28" spans="1:9" ht="18.75" x14ac:dyDescent="0.3">
      <c r="A28" s="1">
        <v>26</v>
      </c>
      <c r="B28" s="1">
        <v>27</v>
      </c>
      <c r="C28" s="1" t="s">
        <v>5</v>
      </c>
      <c r="D28" s="1" t="s">
        <v>17</v>
      </c>
      <c r="E28" s="1">
        <v>21</v>
      </c>
      <c r="F28" s="2" t="s">
        <v>41</v>
      </c>
      <c r="G28" s="9">
        <f>IF(Tableau2245[[#This Row],[Nb Tours]]=0,"DNS",$G$1/Tableau2245[[#This Row],[Nb Tours]])</f>
        <v>1.1574074074074073E-3</v>
      </c>
      <c r="H28" s="3">
        <f>IF(Tableau2245[[#This Row],[Finish]]="DNS",0,1)</f>
        <v>1</v>
      </c>
      <c r="I28" s="3">
        <f>IF(Tableau2245[[#This Row],[Finish]]="DNF",0,IF(Tableau2245[[#This Row],[Finish]]="DNS",0,1))</f>
        <v>0</v>
      </c>
    </row>
    <row r="29" spans="1:9" ht="18.75" x14ac:dyDescent="0.3">
      <c r="A29" s="1">
        <v>27</v>
      </c>
      <c r="B29" s="1">
        <v>11</v>
      </c>
      <c r="C29" s="1" t="s">
        <v>5</v>
      </c>
      <c r="D29" s="1" t="s">
        <v>12</v>
      </c>
      <c r="E29" s="1">
        <v>17</v>
      </c>
      <c r="F29" s="2">
        <v>14</v>
      </c>
      <c r="G29" s="9">
        <f>IF(Tableau2245[[#This Row],[Nb Tours]]=0,"DNS",$G$1/Tableau2245[[#This Row],[Nb Tours]])</f>
        <v>1.4297385620915034E-3</v>
      </c>
      <c r="H29" s="3">
        <f>IF(Tableau2245[[#This Row],[Finish]]="DNS",0,1)</f>
        <v>1</v>
      </c>
      <c r="I29" s="3">
        <f>IF(Tableau2245[[#This Row],[Finish]]="DNF",0,IF(Tableau2245[[#This Row],[Finish]]="DNS",0,1))</f>
        <v>1</v>
      </c>
    </row>
    <row r="30" spans="1:9" ht="18.75" x14ac:dyDescent="0.3">
      <c r="A30" s="1">
        <v>28</v>
      </c>
      <c r="B30" s="1">
        <v>104</v>
      </c>
      <c r="C30" s="1" t="s">
        <v>32</v>
      </c>
      <c r="D30" s="1" t="s">
        <v>34</v>
      </c>
      <c r="E30" s="1">
        <v>17</v>
      </c>
      <c r="F30" s="2">
        <v>23</v>
      </c>
      <c r="G30" s="9">
        <f>IF(Tableau2245[[#This Row],[Nb Tours]]=0,"DNS",$G$1/Tableau2245[[#This Row],[Nb Tours]])</f>
        <v>1.4297385620915034E-3</v>
      </c>
      <c r="H30" s="3">
        <f>IF(Tableau2245[[#This Row],[Finish]]="DNS",0,1)</f>
        <v>1</v>
      </c>
      <c r="I30" s="3">
        <f>IF(Tableau2245[[#This Row],[Finish]]="DNF",0,IF(Tableau2245[[#This Row],[Finish]]="DNS",0,1))</f>
        <v>1</v>
      </c>
    </row>
    <row r="31" spans="1:9" ht="18.75" x14ac:dyDescent="0.3">
      <c r="A31" s="1">
        <v>29</v>
      </c>
      <c r="B31" s="1">
        <v>48</v>
      </c>
      <c r="C31" s="1" t="s">
        <v>5</v>
      </c>
      <c r="D31" s="1" t="s">
        <v>20</v>
      </c>
      <c r="E31" s="1">
        <v>15</v>
      </c>
      <c r="F31" s="2">
        <v>17</v>
      </c>
      <c r="G31" s="9">
        <f>IF(Tableau2245[[#This Row],[Nb Tours]]=0,"DNS",$G$1/Tableau2245[[#This Row],[Nb Tours]])</f>
        <v>1.6203703703703703E-3</v>
      </c>
      <c r="H31" s="3">
        <f>IF(Tableau2245[[#This Row],[Finish]]="DNS",0,1)</f>
        <v>1</v>
      </c>
      <c r="I31" s="3">
        <f>IF(Tableau2245[[#This Row],[Finish]]="DNF",0,IF(Tableau2245[[#This Row],[Finish]]="DNS",0,1))</f>
        <v>1</v>
      </c>
    </row>
    <row r="32" spans="1:9" ht="18.75" x14ac:dyDescent="0.3">
      <c r="A32" s="1">
        <v>30</v>
      </c>
      <c r="B32" s="1">
        <v>10</v>
      </c>
      <c r="C32" s="1" t="s">
        <v>5</v>
      </c>
      <c r="D32" s="1" t="s">
        <v>11</v>
      </c>
      <c r="E32" s="1">
        <v>10</v>
      </c>
      <c r="F32" s="2" t="s">
        <v>41</v>
      </c>
      <c r="G32" s="9">
        <f>IF(Tableau2245[[#This Row],[Nb Tours]]=0,"DNS",$G$1/Tableau2245[[#This Row],[Nb Tours]])</f>
        <v>2.4305555555555556E-3</v>
      </c>
      <c r="H32" s="3">
        <f>IF(Tableau2245[[#This Row],[Finish]]="DNS",0,1)</f>
        <v>1</v>
      </c>
      <c r="I32" s="3">
        <f>IF(Tableau2245[[#This Row],[Finish]]="DNF",0,IF(Tableau2245[[#This Row],[Finish]]="DNS",0,1))</f>
        <v>0</v>
      </c>
    </row>
    <row r="33" spans="1:9" ht="18.75" x14ac:dyDescent="0.3">
      <c r="A33" s="1">
        <v>31</v>
      </c>
      <c r="B33" s="1">
        <v>73</v>
      </c>
      <c r="C33" s="1" t="s">
        <v>29</v>
      </c>
      <c r="D33" s="1" t="s">
        <v>31</v>
      </c>
      <c r="E33" s="1">
        <v>2</v>
      </c>
      <c r="F33" s="2" t="s">
        <v>41</v>
      </c>
      <c r="G33" s="9">
        <f>IF(Tableau2245[[#This Row],[Nb Tours]]=0,"DNS",$G$1/Tableau2245[[#This Row],[Nb Tours]])</f>
        <v>1.2152777777777778E-2</v>
      </c>
      <c r="H33" s="3">
        <f>IF(Tableau2245[[#This Row],[Finish]]="DNS",0,1)</f>
        <v>1</v>
      </c>
      <c r="I33" s="3">
        <f>IF(Tableau2245[[#This Row],[Finish]]="DNF",0,IF(Tableau2245[[#This Row],[Finish]]="DNS",0,1))</f>
        <v>0</v>
      </c>
    </row>
    <row r="34" spans="1:9" ht="18.75" x14ac:dyDescent="0.3">
      <c r="A34" s="1">
        <v>32</v>
      </c>
      <c r="B34" s="1">
        <v>21</v>
      </c>
      <c r="C34" s="1" t="s">
        <v>5</v>
      </c>
      <c r="D34" s="1" t="s">
        <v>15</v>
      </c>
      <c r="E34" s="1">
        <v>0</v>
      </c>
      <c r="F34" s="2" t="s">
        <v>42</v>
      </c>
      <c r="G34" s="9" t="str">
        <f>IF(Tableau2245[[#This Row],[Nb Tours]]=0,"DNS",$G$1/Tableau2245[[#This Row],[Nb Tours]])</f>
        <v>DNS</v>
      </c>
      <c r="H34" s="3">
        <f>IF(Tableau2245[[#This Row],[Finish]]="DNS",0,1)</f>
        <v>0</v>
      </c>
      <c r="I34" s="3">
        <f>IF(Tableau2245[[#This Row],[Finish]]="DNF",0,IF(Tableau2245[[#This Row],[Finish]]="DNS",0,1))</f>
        <v>0</v>
      </c>
    </row>
    <row r="35" spans="1:9" ht="18.75" x14ac:dyDescent="0.3">
      <c r="A35" s="1">
        <v>33</v>
      </c>
      <c r="B35" s="1">
        <v>53</v>
      </c>
      <c r="C35" s="1" t="s">
        <v>23</v>
      </c>
      <c r="D35" s="1" t="s">
        <v>37</v>
      </c>
      <c r="E35" s="1">
        <v>0</v>
      </c>
      <c r="F35" s="2" t="s">
        <v>42</v>
      </c>
      <c r="G35" s="9" t="str">
        <f>IF(Tableau2245[[#This Row],[Nb Tours]]=0,"DNS",$G$1/Tableau2245[[#This Row],[Nb Tours]])</f>
        <v>DNS</v>
      </c>
      <c r="H35" s="3">
        <f>IF(Tableau2245[[#This Row],[Finish]]="DNS",0,1)</f>
        <v>0</v>
      </c>
      <c r="I35" s="3">
        <f>IF(Tableau2245[[#This Row],[Finish]]="DNF",0,IF(Tableau2245[[#This Row],[Finish]]="DNS",0,1))</f>
        <v>0</v>
      </c>
    </row>
  </sheetData>
  <mergeCells count="1">
    <mergeCell ref="A1:F1"/>
  </mergeCells>
  <phoneticPr fontId="1" type="noConversion"/>
  <conditionalFormatting sqref="C3:C35">
    <cfRule type="cellIs" dxfId="15" priority="1" operator="equal">
      <formula>"Origine"</formula>
    </cfRule>
    <cfRule type="cellIs" dxfId="14" priority="2" operator="equal">
      <formula>"OA"</formula>
    </cfRule>
    <cfRule type="cellIs" dxfId="13" priority="3" operator="equal">
      <formula>"Promotion"</formula>
    </cfRule>
    <cfRule type="cellIs" dxfId="12" priority="4" operator="equal">
      <formula>"Prototype"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6BE1E-A7C9-41A0-82BA-7128E48028BE}">
  <sheetPr>
    <pageSetUpPr fitToPage="1"/>
  </sheetPr>
  <dimension ref="A1:I35"/>
  <sheetViews>
    <sheetView topLeftCell="A8" workbookViewId="0">
      <selection activeCell="A3" sqref="A3:A35"/>
    </sheetView>
  </sheetViews>
  <sheetFormatPr baseColWidth="10" defaultRowHeight="15" x14ac:dyDescent="0.25"/>
  <cols>
    <col min="1" max="1" width="9.140625" bestFit="1" customWidth="1"/>
    <col min="2" max="2" width="6.42578125" bestFit="1" customWidth="1"/>
    <col min="3" max="3" width="14.5703125" bestFit="1" customWidth="1"/>
    <col min="4" max="4" width="26.28515625" bestFit="1" customWidth="1"/>
    <col min="5" max="5" width="13.7109375" bestFit="1" customWidth="1"/>
    <col min="6" max="6" width="9.85546875" bestFit="1" customWidth="1"/>
    <col min="7" max="7" width="28.5703125" bestFit="1" customWidth="1"/>
  </cols>
  <sheetData>
    <row r="1" spans="1:9" ht="18.75" x14ac:dyDescent="0.3">
      <c r="A1" s="13" t="s">
        <v>50</v>
      </c>
      <c r="B1" s="13"/>
      <c r="C1" s="13"/>
      <c r="D1" s="13"/>
      <c r="E1" s="13"/>
      <c r="F1" s="13"/>
      <c r="G1" s="5">
        <v>2.4305555555555556E-2</v>
      </c>
    </row>
    <row r="2" spans="1:9" ht="18.75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36</v>
      </c>
      <c r="F2" s="1" t="s">
        <v>40</v>
      </c>
      <c r="G2" s="8" t="s">
        <v>56</v>
      </c>
      <c r="H2" s="1" t="s">
        <v>64</v>
      </c>
      <c r="I2" s="1" t="s">
        <v>65</v>
      </c>
    </row>
    <row r="3" spans="1:9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28</v>
      </c>
      <c r="F3" s="2">
        <v>1</v>
      </c>
      <c r="G3" s="9">
        <f>IF(Tableau22456[[#This Row],[Nb Tours]]=0,"DNS",$G$1/Tableau22456[[#This Row],[Nb Tours]])</f>
        <v>8.6805555555555562E-4</v>
      </c>
      <c r="H3" s="3">
        <f>IF(Tableau22456[[#This Row],[Finish]]="DNS",0,1)</f>
        <v>1</v>
      </c>
      <c r="I3" s="3">
        <f>IF(Tableau22456[[#This Row],[Finish]]="DNF",0,IF(Tableau22456[[#This Row],[Finish]]="DNS",0,1))</f>
        <v>1</v>
      </c>
    </row>
    <row r="4" spans="1:9" ht="18.75" x14ac:dyDescent="0.3">
      <c r="A4" s="1">
        <v>2</v>
      </c>
      <c r="B4" s="1">
        <v>9</v>
      </c>
      <c r="C4" s="1" t="s">
        <v>5</v>
      </c>
      <c r="D4" s="1" t="s">
        <v>10</v>
      </c>
      <c r="E4" s="1">
        <v>28</v>
      </c>
      <c r="F4" s="2">
        <v>2</v>
      </c>
      <c r="G4" s="9">
        <f>IF(Tableau22456[[#This Row],[Nb Tours]]=0,"DNS",$G$1/Tableau22456[[#This Row],[Nb Tours]])</f>
        <v>8.6805555555555562E-4</v>
      </c>
      <c r="H4" s="3">
        <f>IF(Tableau22456[[#This Row],[Finish]]="DNS",0,1)</f>
        <v>1</v>
      </c>
      <c r="I4" s="3">
        <f>IF(Tableau22456[[#This Row],[Finish]]="DNF",0,IF(Tableau22456[[#This Row],[Finish]]="DNS",0,1))</f>
        <v>1</v>
      </c>
    </row>
    <row r="5" spans="1:9" ht="18.75" x14ac:dyDescent="0.3">
      <c r="A5" s="1">
        <v>3</v>
      </c>
      <c r="B5" s="1">
        <v>18</v>
      </c>
      <c r="C5" s="1" t="s">
        <v>5</v>
      </c>
      <c r="D5" s="1" t="s">
        <v>14</v>
      </c>
      <c r="E5" s="1">
        <v>28</v>
      </c>
      <c r="F5" s="2">
        <v>12</v>
      </c>
      <c r="G5" s="9">
        <f>IF(Tableau22456[[#This Row],[Nb Tours]]=0,"DNS",$G$1/Tableau22456[[#This Row],[Nb Tours]])</f>
        <v>8.6805555555555562E-4</v>
      </c>
      <c r="H5" s="3">
        <f>IF(Tableau22456[[#This Row],[Finish]]="DNS",0,1)</f>
        <v>1</v>
      </c>
      <c r="I5" s="3">
        <f>IF(Tableau22456[[#This Row],[Finish]]="DNF",0,IF(Tableau22456[[#This Row],[Finish]]="DNS",0,1))</f>
        <v>1</v>
      </c>
    </row>
    <row r="6" spans="1:9" ht="18.75" x14ac:dyDescent="0.3">
      <c r="A6" s="1">
        <v>4</v>
      </c>
      <c r="B6" s="1">
        <v>44</v>
      </c>
      <c r="C6" s="1" t="s">
        <v>5</v>
      </c>
      <c r="D6" s="1" t="s">
        <v>19</v>
      </c>
      <c r="E6" s="1">
        <v>28</v>
      </c>
      <c r="F6" s="2">
        <v>21</v>
      </c>
      <c r="G6" s="9">
        <f>IF(Tableau22456[[#This Row],[Nb Tours]]=0,"DNS",$G$1/Tableau22456[[#This Row],[Nb Tours]])</f>
        <v>8.6805555555555562E-4</v>
      </c>
      <c r="H6" s="3">
        <f>IF(Tableau22456[[#This Row],[Finish]]="DNS",0,1)</f>
        <v>1</v>
      </c>
      <c r="I6" s="3">
        <f>IF(Tableau22456[[#This Row],[Finish]]="DNF",0,IF(Tableau22456[[#This Row],[Finish]]="DNS",0,1))</f>
        <v>1</v>
      </c>
    </row>
    <row r="7" spans="1:9" ht="18.75" x14ac:dyDescent="0.3">
      <c r="A7" s="1">
        <v>5</v>
      </c>
      <c r="B7" s="1">
        <v>5</v>
      </c>
      <c r="C7" s="1" t="s">
        <v>5</v>
      </c>
      <c r="D7" s="1" t="s">
        <v>8</v>
      </c>
      <c r="E7" s="1">
        <v>27</v>
      </c>
      <c r="F7" s="2">
        <v>4</v>
      </c>
      <c r="G7" s="9">
        <f>IF(Tableau22456[[#This Row],[Nb Tours]]=0,"DNS",$G$1/Tableau22456[[#This Row],[Nb Tours]])</f>
        <v>9.0020576131687245E-4</v>
      </c>
      <c r="H7" s="3">
        <f>IF(Tableau22456[[#This Row],[Finish]]="DNS",0,1)</f>
        <v>1</v>
      </c>
      <c r="I7" s="3">
        <f>IF(Tableau22456[[#This Row],[Finish]]="DNF",0,IF(Tableau22456[[#This Row],[Finish]]="DNS",0,1))</f>
        <v>1</v>
      </c>
    </row>
    <row r="8" spans="1:9" ht="18.75" x14ac:dyDescent="0.3">
      <c r="A8" s="1">
        <v>6</v>
      </c>
      <c r="B8" s="1">
        <v>38</v>
      </c>
      <c r="C8" s="1" t="s">
        <v>5</v>
      </c>
      <c r="D8" s="1" t="s">
        <v>18</v>
      </c>
      <c r="E8" s="1">
        <v>27</v>
      </c>
      <c r="F8" s="2">
        <v>10</v>
      </c>
      <c r="G8" s="9">
        <f>IF(Tableau22456[[#This Row],[Nb Tours]]=0,"DNS",$G$1/Tableau22456[[#This Row],[Nb Tours]])</f>
        <v>9.0020576131687245E-4</v>
      </c>
      <c r="H8" s="3">
        <f>IF(Tableau22456[[#This Row],[Finish]]="DNS",0,1)</f>
        <v>1</v>
      </c>
      <c r="I8" s="3">
        <f>IF(Tableau22456[[#This Row],[Finish]]="DNF",0,IF(Tableau22456[[#This Row],[Finish]]="DNS",0,1))</f>
        <v>1</v>
      </c>
    </row>
    <row r="9" spans="1:9" ht="18.75" x14ac:dyDescent="0.3">
      <c r="A9" s="1">
        <v>7</v>
      </c>
      <c r="B9" s="1">
        <v>3</v>
      </c>
      <c r="C9" s="1" t="s">
        <v>5</v>
      </c>
      <c r="D9" s="1" t="s">
        <v>7</v>
      </c>
      <c r="E9" s="1">
        <v>27</v>
      </c>
      <c r="F9" s="2">
        <v>17</v>
      </c>
      <c r="G9" s="9">
        <f>IF(Tableau22456[[#This Row],[Nb Tours]]=0,"DNS",$G$1/Tableau22456[[#This Row],[Nb Tours]])</f>
        <v>9.0020576131687245E-4</v>
      </c>
      <c r="H9" s="3">
        <f>IF(Tableau22456[[#This Row],[Finish]]="DNS",0,1)</f>
        <v>1</v>
      </c>
      <c r="I9" s="3">
        <f>IF(Tableau22456[[#This Row],[Finish]]="DNF",0,IF(Tableau22456[[#This Row],[Finish]]="DNS",0,1))</f>
        <v>1</v>
      </c>
    </row>
    <row r="10" spans="1:9" ht="18.75" x14ac:dyDescent="0.3">
      <c r="A10" s="1">
        <v>8</v>
      </c>
      <c r="B10" s="1">
        <v>49</v>
      </c>
      <c r="C10" s="1" t="s">
        <v>5</v>
      </c>
      <c r="D10" s="1" t="s">
        <v>21</v>
      </c>
      <c r="E10" s="1">
        <v>27</v>
      </c>
      <c r="F10" s="2">
        <v>18</v>
      </c>
      <c r="G10" s="9">
        <f>IF(Tableau22456[[#This Row],[Nb Tours]]=0,"DNS",$G$1/Tableau22456[[#This Row],[Nb Tours]])</f>
        <v>9.0020576131687245E-4</v>
      </c>
      <c r="H10" s="3">
        <f>IF(Tableau22456[[#This Row],[Finish]]="DNS",0,1)</f>
        <v>1</v>
      </c>
      <c r="I10" s="3">
        <f>IF(Tableau22456[[#This Row],[Finish]]="DNF",0,IF(Tableau22456[[#This Row],[Finish]]="DNS",0,1))</f>
        <v>1</v>
      </c>
    </row>
    <row r="11" spans="1:9" ht="18.75" x14ac:dyDescent="0.3">
      <c r="A11" s="1">
        <v>9</v>
      </c>
      <c r="B11" s="1">
        <v>51</v>
      </c>
      <c r="C11" s="1" t="s">
        <v>23</v>
      </c>
      <c r="D11" s="1" t="s">
        <v>24</v>
      </c>
      <c r="E11" s="1">
        <v>27</v>
      </c>
      <c r="F11" s="2">
        <v>18</v>
      </c>
      <c r="G11" s="9">
        <f>IF(Tableau22456[[#This Row],[Nb Tours]]=0,"DNS",$G$1/Tableau22456[[#This Row],[Nb Tours]])</f>
        <v>9.0020576131687245E-4</v>
      </c>
      <c r="H11" s="3">
        <f>IF(Tableau22456[[#This Row],[Finish]]="DNS",0,1)</f>
        <v>1</v>
      </c>
      <c r="I11" s="3">
        <f>IF(Tableau22456[[#This Row],[Finish]]="DNF",0,IF(Tableau22456[[#This Row],[Finish]]="DNS",0,1))</f>
        <v>1</v>
      </c>
    </row>
    <row r="12" spans="1:9" ht="18.75" x14ac:dyDescent="0.3">
      <c r="A12" s="1">
        <v>10</v>
      </c>
      <c r="B12" s="1">
        <v>50</v>
      </c>
      <c r="C12" s="1" t="s">
        <v>23</v>
      </c>
      <c r="D12" s="1" t="s">
        <v>22</v>
      </c>
      <c r="E12" s="1">
        <v>27</v>
      </c>
      <c r="F12" s="2">
        <v>19</v>
      </c>
      <c r="G12" s="9">
        <f>IF(Tableau22456[[#This Row],[Nb Tours]]=0,"DNS",$G$1/Tableau22456[[#This Row],[Nb Tours]])</f>
        <v>9.0020576131687245E-4</v>
      </c>
      <c r="H12" s="3">
        <f>IF(Tableau22456[[#This Row],[Finish]]="DNS",0,1)</f>
        <v>1</v>
      </c>
      <c r="I12" s="3">
        <f>IF(Tableau22456[[#This Row],[Finish]]="DNF",0,IF(Tableau22456[[#This Row],[Finish]]="DNS",0,1))</f>
        <v>1</v>
      </c>
    </row>
    <row r="13" spans="1:9" ht="18.75" x14ac:dyDescent="0.3">
      <c r="A13" s="1">
        <v>11</v>
      </c>
      <c r="B13" s="1">
        <v>13</v>
      </c>
      <c r="C13" s="1" t="s">
        <v>5</v>
      </c>
      <c r="D13" s="1" t="s">
        <v>13</v>
      </c>
      <c r="E13" s="1">
        <v>26</v>
      </c>
      <c r="F13" s="2">
        <v>8</v>
      </c>
      <c r="G13" s="9">
        <f>IF(Tableau22456[[#This Row],[Nb Tours]]=0,"DNS",$G$1/Tableau22456[[#This Row],[Nb Tours]])</f>
        <v>9.3482905982905987E-4</v>
      </c>
      <c r="H13" s="3">
        <f>IF(Tableau22456[[#This Row],[Finish]]="DNS",0,1)</f>
        <v>1</v>
      </c>
      <c r="I13" s="3">
        <f>IF(Tableau22456[[#This Row],[Finish]]="DNF",0,IF(Tableau22456[[#This Row],[Finish]]="DNS",0,1))</f>
        <v>1</v>
      </c>
    </row>
    <row r="14" spans="1:9" ht="18.75" x14ac:dyDescent="0.3">
      <c r="A14" s="1">
        <v>12</v>
      </c>
      <c r="B14" s="1">
        <v>103</v>
      </c>
      <c r="C14" s="1" t="s">
        <v>32</v>
      </c>
      <c r="D14" s="1" t="s">
        <v>33</v>
      </c>
      <c r="E14" s="1">
        <v>26</v>
      </c>
      <c r="F14" s="2">
        <v>16</v>
      </c>
      <c r="G14" s="9">
        <f>IF(Tableau22456[[#This Row],[Nb Tours]]=0,"DNS",$G$1/Tableau22456[[#This Row],[Nb Tours]])</f>
        <v>9.3482905982905987E-4</v>
      </c>
      <c r="H14" s="3">
        <f>IF(Tableau22456[[#This Row],[Finish]]="DNS",0,1)</f>
        <v>1</v>
      </c>
      <c r="I14" s="3">
        <f>IF(Tableau22456[[#This Row],[Finish]]="DNF",0,IF(Tableau22456[[#This Row],[Finish]]="DNS",0,1))</f>
        <v>1</v>
      </c>
    </row>
    <row r="15" spans="1:9" ht="18.75" x14ac:dyDescent="0.3">
      <c r="A15" s="1">
        <v>13</v>
      </c>
      <c r="B15" s="1">
        <v>23</v>
      </c>
      <c r="C15" s="1" t="s">
        <v>5</v>
      </c>
      <c r="D15" s="1" t="s">
        <v>16</v>
      </c>
      <c r="E15" s="1">
        <v>26</v>
      </c>
      <c r="F15" s="2">
        <v>22</v>
      </c>
      <c r="G15" s="9">
        <f>IF(Tableau22456[[#This Row],[Nb Tours]]=0,"DNS",$G$1/Tableau22456[[#This Row],[Nb Tours]])</f>
        <v>9.3482905982905987E-4</v>
      </c>
      <c r="H15" s="3">
        <f>IF(Tableau22456[[#This Row],[Finish]]="DNS",0,1)</f>
        <v>1</v>
      </c>
      <c r="I15" s="3">
        <f>IF(Tableau22456[[#This Row],[Finish]]="DNF",0,IF(Tableau22456[[#This Row],[Finish]]="DNS",0,1))</f>
        <v>1</v>
      </c>
    </row>
    <row r="16" spans="1:9" ht="18.75" x14ac:dyDescent="0.3">
      <c r="A16" s="1">
        <v>14</v>
      </c>
      <c r="B16" s="1">
        <v>59</v>
      </c>
      <c r="C16" s="1" t="s">
        <v>23</v>
      </c>
      <c r="D16" s="1" t="s">
        <v>26</v>
      </c>
      <c r="E16" s="1">
        <v>26</v>
      </c>
      <c r="F16" s="2">
        <v>23</v>
      </c>
      <c r="G16" s="9">
        <f>IF(Tableau22456[[#This Row],[Nb Tours]]=0,"DNS",$G$1/Tableau22456[[#This Row],[Nb Tours]])</f>
        <v>9.3482905982905987E-4</v>
      </c>
      <c r="H16" s="3">
        <f>IF(Tableau22456[[#This Row],[Finish]]="DNS",0,1)</f>
        <v>1</v>
      </c>
      <c r="I16" s="3">
        <f>IF(Tableau22456[[#This Row],[Finish]]="DNF",0,IF(Tableau22456[[#This Row],[Finish]]="DNS",0,1))</f>
        <v>1</v>
      </c>
    </row>
    <row r="17" spans="1:9" ht="18.75" x14ac:dyDescent="0.3">
      <c r="A17" s="1">
        <v>15</v>
      </c>
      <c r="B17" s="1">
        <v>62</v>
      </c>
      <c r="C17" s="1" t="s">
        <v>23</v>
      </c>
      <c r="D17" s="1" t="s">
        <v>27</v>
      </c>
      <c r="E17" s="1">
        <v>26</v>
      </c>
      <c r="F17" s="2">
        <v>25</v>
      </c>
      <c r="G17" s="9">
        <f>IF(Tableau22456[[#This Row],[Nb Tours]]=0,"DNS",$G$1/Tableau22456[[#This Row],[Nb Tours]])</f>
        <v>9.3482905982905987E-4</v>
      </c>
      <c r="H17" s="3">
        <f>IF(Tableau22456[[#This Row],[Finish]]="DNS",0,1)</f>
        <v>1</v>
      </c>
      <c r="I17" s="3">
        <f>IF(Tableau22456[[#This Row],[Finish]]="DNF",0,IF(Tableau22456[[#This Row],[Finish]]="DNS",0,1))</f>
        <v>1</v>
      </c>
    </row>
    <row r="18" spans="1:9" ht="18.75" x14ac:dyDescent="0.3">
      <c r="A18" s="1">
        <v>16</v>
      </c>
      <c r="B18" s="1">
        <v>57</v>
      </c>
      <c r="C18" s="1" t="s">
        <v>23</v>
      </c>
      <c r="D18" s="1" t="s">
        <v>38</v>
      </c>
      <c r="E18" s="1">
        <v>25</v>
      </c>
      <c r="F18" s="2">
        <v>3</v>
      </c>
      <c r="G18" s="9">
        <f>IF(Tableau22456[[#This Row],[Nb Tours]]=0,"DNS",$G$1/Tableau22456[[#This Row],[Nb Tours]])</f>
        <v>9.7222222222222219E-4</v>
      </c>
      <c r="H18" s="3">
        <f>IF(Tableau22456[[#This Row],[Finish]]="DNS",0,1)</f>
        <v>1</v>
      </c>
      <c r="I18" s="3">
        <f>IF(Tableau22456[[#This Row],[Finish]]="DNF",0,IF(Tableau22456[[#This Row],[Finish]]="DNS",0,1))</f>
        <v>1</v>
      </c>
    </row>
    <row r="19" spans="1:9" ht="18.75" x14ac:dyDescent="0.3">
      <c r="A19" s="1">
        <v>17</v>
      </c>
      <c r="B19" s="1">
        <v>56</v>
      </c>
      <c r="C19" s="1" t="s">
        <v>23</v>
      </c>
      <c r="D19" s="1" t="s">
        <v>47</v>
      </c>
      <c r="E19" s="1">
        <v>25</v>
      </c>
      <c r="F19" s="2">
        <v>15</v>
      </c>
      <c r="G19" s="9">
        <f>IF(Tableau22456[[#This Row],[Nb Tours]]=0,"DNS",$G$1/Tableau22456[[#This Row],[Nb Tours]])</f>
        <v>9.7222222222222219E-4</v>
      </c>
      <c r="H19" s="3">
        <f>IF(Tableau22456[[#This Row],[Finish]]="DNS",0,1)</f>
        <v>1</v>
      </c>
      <c r="I19" s="3">
        <f>IF(Tableau22456[[#This Row],[Finish]]="DNF",0,IF(Tableau22456[[#This Row],[Finish]]="DNS",0,1))</f>
        <v>1</v>
      </c>
    </row>
    <row r="20" spans="1:9" ht="18.75" x14ac:dyDescent="0.3">
      <c r="A20" s="1">
        <v>18</v>
      </c>
      <c r="B20" s="1">
        <v>104</v>
      </c>
      <c r="C20" s="1" t="s">
        <v>32</v>
      </c>
      <c r="D20" s="1" t="s">
        <v>34</v>
      </c>
      <c r="E20" s="1">
        <v>25</v>
      </c>
      <c r="F20" s="2">
        <v>19</v>
      </c>
      <c r="G20" s="9">
        <f>IF(Tableau22456[[#This Row],[Nb Tours]]=0,"DNS",$G$1/Tableau22456[[#This Row],[Nb Tours]])</f>
        <v>9.7222222222222219E-4</v>
      </c>
      <c r="H20" s="3">
        <f>IF(Tableau22456[[#This Row],[Finish]]="DNS",0,1)</f>
        <v>1</v>
      </c>
      <c r="I20" s="3">
        <f>IF(Tableau22456[[#This Row],[Finish]]="DNF",0,IF(Tableau22456[[#This Row],[Finish]]="DNS",0,1))</f>
        <v>1</v>
      </c>
    </row>
    <row r="21" spans="1:9" ht="18.75" x14ac:dyDescent="0.3">
      <c r="A21" s="1">
        <v>19</v>
      </c>
      <c r="B21" s="1">
        <v>48</v>
      </c>
      <c r="C21" s="1" t="s">
        <v>5</v>
      </c>
      <c r="D21" s="1" t="s">
        <v>20</v>
      </c>
      <c r="E21" s="1">
        <v>25</v>
      </c>
      <c r="F21" s="2">
        <v>20</v>
      </c>
      <c r="G21" s="9">
        <f>IF(Tableau22456[[#This Row],[Nb Tours]]=0,"DNS",$G$1/Tableau22456[[#This Row],[Nb Tours]])</f>
        <v>9.7222222222222219E-4</v>
      </c>
      <c r="H21" s="3">
        <f>IF(Tableau22456[[#This Row],[Finish]]="DNS",0,1)</f>
        <v>1</v>
      </c>
      <c r="I21" s="3">
        <f>IF(Tableau22456[[#This Row],[Finish]]="DNF",0,IF(Tableau22456[[#This Row],[Finish]]="DNS",0,1))</f>
        <v>1</v>
      </c>
    </row>
    <row r="22" spans="1:9" ht="18.75" x14ac:dyDescent="0.3">
      <c r="A22" s="1">
        <v>20</v>
      </c>
      <c r="B22" s="1">
        <v>93</v>
      </c>
      <c r="C22" s="1" t="s">
        <v>32</v>
      </c>
      <c r="D22" s="1"/>
      <c r="E22" s="1">
        <v>24</v>
      </c>
      <c r="F22" s="2">
        <v>7</v>
      </c>
      <c r="G22" s="9">
        <f>IF(Tableau22456[[#This Row],[Nb Tours]]=0,"DNS",$G$1/Tableau22456[[#This Row],[Nb Tours]])</f>
        <v>1.0127314814814814E-3</v>
      </c>
      <c r="H22" s="3">
        <f>IF(Tableau22456[[#This Row],[Finish]]="DNS",0,1)</f>
        <v>1</v>
      </c>
      <c r="I22" s="3">
        <f>IF(Tableau22456[[#This Row],[Finish]]="DNF",0,IF(Tableau22456[[#This Row],[Finish]]="DNS",0,1))</f>
        <v>1</v>
      </c>
    </row>
    <row r="23" spans="1:9" ht="18.75" x14ac:dyDescent="0.3">
      <c r="A23" s="1">
        <v>21</v>
      </c>
      <c r="B23" s="1">
        <v>105</v>
      </c>
      <c r="C23" s="1" t="s">
        <v>32</v>
      </c>
      <c r="D23" s="1" t="s">
        <v>35</v>
      </c>
      <c r="E23" s="1">
        <v>24</v>
      </c>
      <c r="F23" s="2">
        <v>24</v>
      </c>
      <c r="G23" s="9">
        <f>IF(Tableau22456[[#This Row],[Nb Tours]]=0,"DNS",$G$1/Tableau22456[[#This Row],[Nb Tours]])</f>
        <v>1.0127314814814814E-3</v>
      </c>
      <c r="H23" s="3">
        <f>IF(Tableau22456[[#This Row],[Finish]]="DNS",0,1)</f>
        <v>1</v>
      </c>
      <c r="I23" s="3">
        <f>IF(Tableau22456[[#This Row],[Finish]]="DNF",0,IF(Tableau22456[[#This Row],[Finish]]="DNS",0,1))</f>
        <v>1</v>
      </c>
    </row>
    <row r="24" spans="1:9" ht="18.75" x14ac:dyDescent="0.3">
      <c r="A24" s="1">
        <v>22</v>
      </c>
      <c r="B24" s="1">
        <v>64</v>
      </c>
      <c r="C24" s="1" t="s">
        <v>23</v>
      </c>
      <c r="D24" s="1"/>
      <c r="E24" s="1">
        <v>23</v>
      </c>
      <c r="F24" s="2">
        <v>5</v>
      </c>
      <c r="G24" s="9">
        <f>IF(Tableau22456[[#This Row],[Nb Tours]]=0,"DNS",$G$1/Tableau22456[[#This Row],[Nb Tours]])</f>
        <v>1.0567632850241545E-3</v>
      </c>
      <c r="H24" s="3">
        <f>IF(Tableau22456[[#This Row],[Finish]]="DNS",0,1)</f>
        <v>1</v>
      </c>
      <c r="I24" s="3">
        <f>IF(Tableau22456[[#This Row],[Finish]]="DNF",0,IF(Tableau22456[[#This Row],[Finish]]="DNS",0,1))</f>
        <v>1</v>
      </c>
    </row>
    <row r="25" spans="1:9" ht="18.75" x14ac:dyDescent="0.3">
      <c r="A25" s="1">
        <v>23</v>
      </c>
      <c r="B25" s="1">
        <v>27</v>
      </c>
      <c r="C25" s="1" t="s">
        <v>5</v>
      </c>
      <c r="D25" s="1" t="s">
        <v>17</v>
      </c>
      <c r="E25" s="1">
        <v>22</v>
      </c>
      <c r="F25" s="2">
        <v>9</v>
      </c>
      <c r="G25" s="9">
        <f>IF(Tableau22456[[#This Row],[Nb Tours]]=0,"DNS",$G$1/Tableau22456[[#This Row],[Nb Tours]])</f>
        <v>1.1047979797979798E-3</v>
      </c>
      <c r="H25" s="3">
        <f>IF(Tableau22456[[#This Row],[Finish]]="DNS",0,1)</f>
        <v>1</v>
      </c>
      <c r="I25" s="3">
        <f>IF(Tableau22456[[#This Row],[Finish]]="DNF",0,IF(Tableau22456[[#This Row],[Finish]]="DNS",0,1))</f>
        <v>1</v>
      </c>
    </row>
    <row r="26" spans="1:9" ht="18.75" x14ac:dyDescent="0.3">
      <c r="A26" s="1">
        <v>24</v>
      </c>
      <c r="B26" s="1">
        <v>94</v>
      </c>
      <c r="C26" s="1" t="s">
        <v>32</v>
      </c>
      <c r="D26" s="1"/>
      <c r="E26" s="1">
        <v>20</v>
      </c>
      <c r="F26" s="2">
        <v>11</v>
      </c>
      <c r="G26" s="9">
        <f>IF(Tableau22456[[#This Row],[Nb Tours]]=0,"DNS",$G$1/Tableau22456[[#This Row],[Nb Tours]])</f>
        <v>1.2152777777777778E-3</v>
      </c>
      <c r="H26" s="3">
        <f>IF(Tableau22456[[#This Row],[Finish]]="DNS",0,1)</f>
        <v>1</v>
      </c>
      <c r="I26" s="3">
        <f>IF(Tableau22456[[#This Row],[Finish]]="DNF",0,IF(Tableau22456[[#This Row],[Finish]]="DNS",0,1))</f>
        <v>1</v>
      </c>
    </row>
    <row r="27" spans="1:9" ht="18.75" x14ac:dyDescent="0.3">
      <c r="A27" s="1">
        <v>25</v>
      </c>
      <c r="B27" s="1">
        <v>71</v>
      </c>
      <c r="C27" s="1" t="s">
        <v>29</v>
      </c>
      <c r="D27" s="1" t="s">
        <v>30</v>
      </c>
      <c r="E27" s="1">
        <v>20</v>
      </c>
      <c r="F27" s="2" t="s">
        <v>41</v>
      </c>
      <c r="G27" s="9">
        <f>IF(Tableau22456[[#This Row],[Nb Tours]]=0,"DNS",$G$1/Tableau22456[[#This Row],[Nb Tours]])</f>
        <v>1.2152777777777778E-3</v>
      </c>
      <c r="H27" s="3">
        <f>IF(Tableau22456[[#This Row],[Finish]]="DNS",0,1)</f>
        <v>1</v>
      </c>
      <c r="I27" s="3">
        <f>IF(Tableau22456[[#This Row],[Finish]]="DNF",0,IF(Tableau22456[[#This Row],[Finish]]="DNS",0,1))</f>
        <v>0</v>
      </c>
    </row>
    <row r="28" spans="1:9" ht="18.75" x14ac:dyDescent="0.3">
      <c r="A28" s="1">
        <v>26</v>
      </c>
      <c r="B28" s="1">
        <v>6</v>
      </c>
      <c r="C28" s="1" t="s">
        <v>5</v>
      </c>
      <c r="D28" s="1" t="s">
        <v>9</v>
      </c>
      <c r="E28" s="1">
        <v>17</v>
      </c>
      <c r="F28" s="2" t="s">
        <v>41</v>
      </c>
      <c r="G28" s="9">
        <f>IF(Tableau22456[[#This Row],[Nb Tours]]=0,"DNS",$G$1/Tableau22456[[#This Row],[Nb Tours]])</f>
        <v>1.4297385620915034E-3</v>
      </c>
      <c r="H28" s="3">
        <f>IF(Tableau22456[[#This Row],[Finish]]="DNS",0,1)</f>
        <v>1</v>
      </c>
      <c r="I28" s="3">
        <f>IF(Tableau22456[[#This Row],[Finish]]="DNF",0,IF(Tableau22456[[#This Row],[Finish]]="DNS",0,1))</f>
        <v>0</v>
      </c>
    </row>
    <row r="29" spans="1:9" ht="18.75" x14ac:dyDescent="0.3">
      <c r="A29" s="1">
        <v>27</v>
      </c>
      <c r="B29" s="1">
        <v>63</v>
      </c>
      <c r="C29" s="1" t="s">
        <v>23</v>
      </c>
      <c r="D29" s="1" t="s">
        <v>28</v>
      </c>
      <c r="E29" s="1">
        <v>16</v>
      </c>
      <c r="F29" s="2" t="s">
        <v>41</v>
      </c>
      <c r="G29" s="9">
        <f>IF(Tableau22456[[#This Row],[Nb Tours]]=0,"DNS",$G$1/Tableau22456[[#This Row],[Nb Tours]])</f>
        <v>1.5190972222222222E-3</v>
      </c>
      <c r="H29" s="3">
        <f>IF(Tableau22456[[#This Row],[Finish]]="DNS",0,1)</f>
        <v>1</v>
      </c>
      <c r="I29" s="3">
        <f>IF(Tableau22456[[#This Row],[Finish]]="DNF",0,IF(Tableau22456[[#This Row],[Finish]]="DNS",0,1))</f>
        <v>0</v>
      </c>
    </row>
    <row r="30" spans="1:9" ht="18.75" x14ac:dyDescent="0.3">
      <c r="A30" s="1">
        <v>28</v>
      </c>
      <c r="B30" s="1">
        <v>73</v>
      </c>
      <c r="C30" s="1" t="s">
        <v>29</v>
      </c>
      <c r="D30" s="1" t="s">
        <v>31</v>
      </c>
      <c r="E30" s="1">
        <v>11</v>
      </c>
      <c r="F30" s="2">
        <v>6</v>
      </c>
      <c r="G30" s="9">
        <f>IF(Tableau22456[[#This Row],[Nb Tours]]=0,"DNS",$G$1/Tableau22456[[#This Row],[Nb Tours]])</f>
        <v>2.2095959595959595E-3</v>
      </c>
      <c r="H30" s="3">
        <f>IF(Tableau22456[[#This Row],[Finish]]="DNS",0,1)</f>
        <v>1</v>
      </c>
      <c r="I30" s="3">
        <f>IF(Tableau22456[[#This Row],[Finish]]="DNF",0,IF(Tableau22456[[#This Row],[Finish]]="DNS",0,1))</f>
        <v>1</v>
      </c>
    </row>
    <row r="31" spans="1:9" ht="18.75" x14ac:dyDescent="0.3">
      <c r="A31" s="1">
        <v>29</v>
      </c>
      <c r="B31" s="1">
        <v>11</v>
      </c>
      <c r="C31" s="1" t="s">
        <v>5</v>
      </c>
      <c r="D31" s="1" t="s">
        <v>12</v>
      </c>
      <c r="E31" s="1">
        <v>7</v>
      </c>
      <c r="F31" s="2" t="s">
        <v>41</v>
      </c>
      <c r="G31" s="9">
        <f>IF(Tableau22456[[#This Row],[Nb Tours]]=0,"DNS",$G$1/Tableau22456[[#This Row],[Nb Tours]])</f>
        <v>3.4722222222222225E-3</v>
      </c>
      <c r="H31" s="3">
        <f>IF(Tableau22456[[#This Row],[Finish]]="DNS",0,1)</f>
        <v>1</v>
      </c>
      <c r="I31" s="3">
        <f>IF(Tableau22456[[#This Row],[Finish]]="DNF",0,IF(Tableau22456[[#This Row],[Finish]]="DNS",0,1))</f>
        <v>0</v>
      </c>
    </row>
    <row r="32" spans="1:9" ht="18.75" x14ac:dyDescent="0.3">
      <c r="A32" s="1">
        <v>30</v>
      </c>
      <c r="B32" s="1">
        <v>58</v>
      </c>
      <c r="C32" s="1" t="s">
        <v>23</v>
      </c>
      <c r="D32" s="1" t="s">
        <v>25</v>
      </c>
      <c r="E32" s="1">
        <v>4</v>
      </c>
      <c r="F32" s="2" t="s">
        <v>41</v>
      </c>
      <c r="G32" s="9">
        <f>IF(Tableau22456[[#This Row],[Nb Tours]]=0,"DNS",$G$1/Tableau22456[[#This Row],[Nb Tours]])</f>
        <v>6.076388888888889E-3</v>
      </c>
      <c r="H32" s="3">
        <f>IF(Tableau22456[[#This Row],[Finish]]="DNS",0,1)</f>
        <v>1</v>
      </c>
      <c r="I32" s="3">
        <f>IF(Tableau22456[[#This Row],[Finish]]="DNF",0,IF(Tableau22456[[#This Row],[Finish]]="DNS",0,1))</f>
        <v>0</v>
      </c>
    </row>
    <row r="33" spans="1:9" ht="18.75" x14ac:dyDescent="0.3">
      <c r="A33" s="1">
        <v>31</v>
      </c>
      <c r="B33" s="1">
        <v>10</v>
      </c>
      <c r="C33" s="1" t="s">
        <v>5</v>
      </c>
      <c r="D33" s="1" t="s">
        <v>11</v>
      </c>
      <c r="E33" s="1">
        <v>0</v>
      </c>
      <c r="F33" s="2" t="s">
        <v>42</v>
      </c>
      <c r="G33" s="9" t="str">
        <f>IF(Tableau22456[[#This Row],[Nb Tours]]=0,"DNS",$G$1/Tableau22456[[#This Row],[Nb Tours]])</f>
        <v>DNS</v>
      </c>
      <c r="H33" s="3">
        <f>IF(Tableau22456[[#This Row],[Finish]]="DNS",0,1)</f>
        <v>0</v>
      </c>
      <c r="I33" s="3">
        <f>IF(Tableau22456[[#This Row],[Finish]]="DNF",0,IF(Tableau22456[[#This Row],[Finish]]="DNS",0,1))</f>
        <v>0</v>
      </c>
    </row>
    <row r="34" spans="1:9" ht="18.75" x14ac:dyDescent="0.3">
      <c r="A34" s="1">
        <v>32</v>
      </c>
      <c r="B34" s="1">
        <v>21</v>
      </c>
      <c r="C34" s="1" t="s">
        <v>5</v>
      </c>
      <c r="D34" s="1" t="s">
        <v>15</v>
      </c>
      <c r="E34" s="1">
        <v>0</v>
      </c>
      <c r="F34" s="2" t="s">
        <v>42</v>
      </c>
      <c r="G34" s="9" t="str">
        <f>IF(Tableau22456[[#This Row],[Nb Tours]]=0,"DNS",$G$1/Tableau22456[[#This Row],[Nb Tours]])</f>
        <v>DNS</v>
      </c>
      <c r="H34" s="3">
        <f>IF(Tableau22456[[#This Row],[Finish]]="DNS",0,1)</f>
        <v>0</v>
      </c>
      <c r="I34" s="3">
        <f>IF(Tableau22456[[#This Row],[Finish]]="DNF",0,IF(Tableau22456[[#This Row],[Finish]]="DNS",0,1))</f>
        <v>0</v>
      </c>
    </row>
    <row r="35" spans="1:9" ht="18.75" x14ac:dyDescent="0.3">
      <c r="A35" s="1">
        <v>33</v>
      </c>
      <c r="B35" s="1">
        <v>53</v>
      </c>
      <c r="C35" s="1" t="s">
        <v>23</v>
      </c>
      <c r="D35" s="1" t="s">
        <v>37</v>
      </c>
      <c r="E35" s="1">
        <v>0</v>
      </c>
      <c r="F35" s="2" t="s">
        <v>42</v>
      </c>
      <c r="G35" s="9" t="str">
        <f>IF(Tableau22456[[#This Row],[Nb Tours]]=0,"DNS",$G$1/Tableau22456[[#This Row],[Nb Tours]])</f>
        <v>DNS</v>
      </c>
      <c r="H35" s="3">
        <f>IF(Tableau22456[[#This Row],[Finish]]="DNS",0,1)</f>
        <v>0</v>
      </c>
      <c r="I35" s="3">
        <f>IF(Tableau22456[[#This Row],[Finish]]="DNF",0,IF(Tableau22456[[#This Row],[Finish]]="DNS",0,1))</f>
        <v>0</v>
      </c>
    </row>
  </sheetData>
  <mergeCells count="1">
    <mergeCell ref="A1:F1"/>
  </mergeCells>
  <phoneticPr fontId="1" type="noConversion"/>
  <conditionalFormatting sqref="C3:C35">
    <cfRule type="cellIs" dxfId="11" priority="1" operator="equal">
      <formula>"Origine"</formula>
    </cfRule>
    <cfRule type="cellIs" dxfId="10" priority="2" operator="equal">
      <formula>"OA"</formula>
    </cfRule>
    <cfRule type="cellIs" dxfId="9" priority="3" operator="equal">
      <formula>"Promotion"</formula>
    </cfRule>
    <cfRule type="cellIs" dxfId="8" priority="4" operator="equal">
      <formula>"Prototype"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3B3C0-E98B-4A34-BEEB-76D4ACDBC655}">
  <sheetPr>
    <pageSetUpPr fitToPage="1"/>
  </sheetPr>
  <dimension ref="A1:I35"/>
  <sheetViews>
    <sheetView workbookViewId="0">
      <selection activeCell="L31" sqref="L31"/>
    </sheetView>
  </sheetViews>
  <sheetFormatPr baseColWidth="10" defaultRowHeight="15" x14ac:dyDescent="0.25"/>
  <cols>
    <col min="1" max="1" width="9.140625" bestFit="1" customWidth="1"/>
    <col min="2" max="2" width="6.42578125" bestFit="1" customWidth="1"/>
    <col min="3" max="3" width="14.5703125" bestFit="1" customWidth="1"/>
    <col min="4" max="4" width="26.28515625" bestFit="1" customWidth="1"/>
    <col min="5" max="5" width="13.7109375" bestFit="1" customWidth="1"/>
    <col min="6" max="6" width="9.85546875" bestFit="1" customWidth="1"/>
    <col min="7" max="7" width="28.5703125" bestFit="1" customWidth="1"/>
  </cols>
  <sheetData>
    <row r="1" spans="1:9" ht="18.75" x14ac:dyDescent="0.3">
      <c r="A1" s="13" t="s">
        <v>51</v>
      </c>
      <c r="B1" s="13"/>
      <c r="C1" s="13"/>
      <c r="D1" s="13"/>
      <c r="E1" s="13"/>
      <c r="F1" s="13"/>
      <c r="G1" s="5">
        <v>2.4305555555555556E-2</v>
      </c>
    </row>
    <row r="2" spans="1:9" ht="18.75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36</v>
      </c>
      <c r="F2" s="2" t="s">
        <v>40</v>
      </c>
      <c r="G2" s="11" t="s">
        <v>56</v>
      </c>
      <c r="H2" s="1" t="s">
        <v>64</v>
      </c>
      <c r="I2" s="1" t="s">
        <v>65</v>
      </c>
    </row>
    <row r="3" spans="1:9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30</v>
      </c>
      <c r="F3" s="2">
        <v>1</v>
      </c>
      <c r="G3" s="9">
        <f>IF(Tableau224567[[#This Row],[Nb Tours]]=0,"DNS",$G$1/Tableau224567[[#This Row],[Nb Tours]])</f>
        <v>8.1018518518518516E-4</v>
      </c>
      <c r="H3" s="3">
        <f>IF(Tableau224567[[#This Row],[Finish]]="DNS",0,1)</f>
        <v>1</v>
      </c>
      <c r="I3" s="3">
        <f>IF(Tableau224567[[#This Row],[Finish]]="DNF",0,IF(Tableau224567[[#This Row],[Finish]]="DNS",0,1))</f>
        <v>1</v>
      </c>
    </row>
    <row r="4" spans="1:9" ht="18.75" x14ac:dyDescent="0.3">
      <c r="A4" s="1">
        <v>2</v>
      </c>
      <c r="B4" s="1">
        <v>23</v>
      </c>
      <c r="C4" s="1" t="s">
        <v>5</v>
      </c>
      <c r="D4" s="1" t="s">
        <v>16</v>
      </c>
      <c r="E4" s="1">
        <v>30</v>
      </c>
      <c r="F4" s="2">
        <v>2</v>
      </c>
      <c r="G4" s="9">
        <f>IF(Tableau224567[[#This Row],[Nb Tours]]=0,"DNS",$G$1/Tableau224567[[#This Row],[Nb Tours]])</f>
        <v>8.1018518518518516E-4</v>
      </c>
      <c r="H4" s="3">
        <f>IF(Tableau224567[[#This Row],[Finish]]="DNS",0,1)</f>
        <v>1</v>
      </c>
      <c r="I4" s="3">
        <f>IF(Tableau224567[[#This Row],[Finish]]="DNF",0,IF(Tableau224567[[#This Row],[Finish]]="DNS",0,1))</f>
        <v>1</v>
      </c>
    </row>
    <row r="5" spans="1:9" ht="18.75" x14ac:dyDescent="0.3">
      <c r="A5" s="1">
        <v>3</v>
      </c>
      <c r="B5" s="1">
        <v>9</v>
      </c>
      <c r="C5" s="1" t="s">
        <v>5</v>
      </c>
      <c r="D5" s="1" t="s">
        <v>10</v>
      </c>
      <c r="E5" s="1">
        <v>29</v>
      </c>
      <c r="F5" s="2">
        <v>19</v>
      </c>
      <c r="G5" s="9">
        <f>IF(Tableau224567[[#This Row],[Nb Tours]]=0,"DNS",$G$1/Tableau224567[[#This Row],[Nb Tours]])</f>
        <v>8.381226053639847E-4</v>
      </c>
      <c r="H5" s="3">
        <f>IF(Tableau224567[[#This Row],[Finish]]="DNS",0,1)</f>
        <v>1</v>
      </c>
      <c r="I5" s="3">
        <f>IF(Tableau224567[[#This Row],[Finish]]="DNF",0,IF(Tableau224567[[#This Row],[Finish]]="DNS",0,1))</f>
        <v>1</v>
      </c>
    </row>
    <row r="6" spans="1:9" ht="18.75" x14ac:dyDescent="0.3">
      <c r="A6" s="1">
        <v>4</v>
      </c>
      <c r="B6" s="1">
        <v>50</v>
      </c>
      <c r="C6" s="1" t="s">
        <v>23</v>
      </c>
      <c r="D6" s="1" t="s">
        <v>22</v>
      </c>
      <c r="E6" s="1">
        <v>28</v>
      </c>
      <c r="F6" s="2">
        <v>5</v>
      </c>
      <c r="G6" s="9">
        <f>IF(Tableau224567[[#This Row],[Nb Tours]]=0,"DNS",$G$1/Tableau224567[[#This Row],[Nb Tours]])</f>
        <v>8.6805555555555562E-4</v>
      </c>
      <c r="H6" s="3">
        <f>IF(Tableau224567[[#This Row],[Finish]]="DNS",0,1)</f>
        <v>1</v>
      </c>
      <c r="I6" s="3">
        <f>IF(Tableau224567[[#This Row],[Finish]]="DNF",0,IF(Tableau224567[[#This Row],[Finish]]="DNS",0,1))</f>
        <v>1</v>
      </c>
    </row>
    <row r="7" spans="1:9" ht="18.75" x14ac:dyDescent="0.3">
      <c r="A7" s="1">
        <v>5</v>
      </c>
      <c r="B7" s="1">
        <v>3</v>
      </c>
      <c r="C7" s="1" t="s">
        <v>5</v>
      </c>
      <c r="D7" s="1" t="s">
        <v>7</v>
      </c>
      <c r="E7" s="1">
        <v>27</v>
      </c>
      <c r="F7" s="2">
        <v>3</v>
      </c>
      <c r="G7" s="9">
        <f>IF(Tableau224567[[#This Row],[Nb Tours]]=0,"DNS",$G$1/Tableau224567[[#This Row],[Nb Tours]])</f>
        <v>9.0020576131687245E-4</v>
      </c>
      <c r="H7" s="3">
        <f>IF(Tableau224567[[#This Row],[Finish]]="DNS",0,1)</f>
        <v>1</v>
      </c>
      <c r="I7" s="3">
        <f>IF(Tableau224567[[#This Row],[Finish]]="DNF",0,IF(Tableau224567[[#This Row],[Finish]]="DNS",0,1))</f>
        <v>1</v>
      </c>
    </row>
    <row r="8" spans="1:9" ht="18.75" x14ac:dyDescent="0.3">
      <c r="A8" s="1">
        <v>6</v>
      </c>
      <c r="B8" s="1">
        <v>38</v>
      </c>
      <c r="C8" s="1" t="s">
        <v>5</v>
      </c>
      <c r="D8" s="1" t="s">
        <v>18</v>
      </c>
      <c r="E8" s="1">
        <v>27</v>
      </c>
      <c r="F8" s="2">
        <v>15</v>
      </c>
      <c r="G8" s="9">
        <f>IF(Tableau224567[[#This Row],[Nb Tours]]=0,"DNS",$G$1/Tableau224567[[#This Row],[Nb Tours]])</f>
        <v>9.0020576131687245E-4</v>
      </c>
      <c r="H8" s="3">
        <f>IF(Tableau224567[[#This Row],[Finish]]="DNS",0,1)</f>
        <v>1</v>
      </c>
      <c r="I8" s="3">
        <f>IF(Tableau224567[[#This Row],[Finish]]="DNF",0,IF(Tableau224567[[#This Row],[Finish]]="DNS",0,1))</f>
        <v>1</v>
      </c>
    </row>
    <row r="9" spans="1:9" ht="18.75" x14ac:dyDescent="0.3">
      <c r="A9" s="1">
        <v>7</v>
      </c>
      <c r="B9" s="1">
        <v>49</v>
      </c>
      <c r="C9" s="1" t="s">
        <v>5</v>
      </c>
      <c r="D9" s="1" t="s">
        <v>21</v>
      </c>
      <c r="E9" s="1">
        <v>27</v>
      </c>
      <c r="F9" s="2">
        <v>18</v>
      </c>
      <c r="G9" s="9">
        <f>IF(Tableau224567[[#This Row],[Nb Tours]]=0,"DNS",$G$1/Tableau224567[[#This Row],[Nb Tours]])</f>
        <v>9.0020576131687245E-4</v>
      </c>
      <c r="H9" s="3">
        <f>IF(Tableau224567[[#This Row],[Finish]]="DNS",0,1)</f>
        <v>1</v>
      </c>
      <c r="I9" s="3">
        <f>IF(Tableau224567[[#This Row],[Finish]]="DNF",0,IF(Tableau224567[[#This Row],[Finish]]="DNS",0,1))</f>
        <v>1</v>
      </c>
    </row>
    <row r="10" spans="1:9" ht="18.75" x14ac:dyDescent="0.3">
      <c r="A10" s="1">
        <v>8</v>
      </c>
      <c r="B10" s="1">
        <v>58</v>
      </c>
      <c r="C10" s="1" t="s">
        <v>23</v>
      </c>
      <c r="D10" s="1" t="s">
        <v>25</v>
      </c>
      <c r="E10" s="1">
        <v>26</v>
      </c>
      <c r="F10" s="2">
        <v>4</v>
      </c>
      <c r="G10" s="9">
        <f>IF(Tableau224567[[#This Row],[Nb Tours]]=0,"DNS",$G$1/Tableau224567[[#This Row],[Nb Tours]])</f>
        <v>9.3482905982905987E-4</v>
      </c>
      <c r="H10" s="3">
        <f>IF(Tableau224567[[#This Row],[Finish]]="DNS",0,1)</f>
        <v>1</v>
      </c>
      <c r="I10" s="3">
        <f>IF(Tableau224567[[#This Row],[Finish]]="DNF",0,IF(Tableau224567[[#This Row],[Finish]]="DNS",0,1))</f>
        <v>1</v>
      </c>
    </row>
    <row r="11" spans="1:9" ht="18.75" x14ac:dyDescent="0.3">
      <c r="A11" s="1">
        <v>9</v>
      </c>
      <c r="B11" s="1">
        <v>18</v>
      </c>
      <c r="C11" s="1" t="s">
        <v>5</v>
      </c>
      <c r="D11" s="1" t="s">
        <v>14</v>
      </c>
      <c r="E11" s="1">
        <v>26</v>
      </c>
      <c r="F11" s="2">
        <v>10</v>
      </c>
      <c r="G11" s="9">
        <f>IF(Tableau224567[[#This Row],[Nb Tours]]=0,"DNS",$G$1/Tableau224567[[#This Row],[Nb Tours]])</f>
        <v>9.3482905982905987E-4</v>
      </c>
      <c r="H11" s="3">
        <f>IF(Tableau224567[[#This Row],[Finish]]="DNS",0,1)</f>
        <v>1</v>
      </c>
      <c r="I11" s="3">
        <f>IF(Tableau224567[[#This Row],[Finish]]="DNF",0,IF(Tableau224567[[#This Row],[Finish]]="DNS",0,1))</f>
        <v>1</v>
      </c>
    </row>
    <row r="12" spans="1:9" ht="18.75" x14ac:dyDescent="0.3">
      <c r="A12" s="1">
        <v>10</v>
      </c>
      <c r="B12" s="1">
        <v>104</v>
      </c>
      <c r="C12" s="1" t="s">
        <v>32</v>
      </c>
      <c r="D12" s="1" t="s">
        <v>34</v>
      </c>
      <c r="E12" s="1">
        <v>26</v>
      </c>
      <c r="F12" s="2">
        <v>11</v>
      </c>
      <c r="G12" s="9">
        <f>IF(Tableau224567[[#This Row],[Nb Tours]]=0,"DNS",$G$1/Tableau224567[[#This Row],[Nb Tours]])</f>
        <v>9.3482905982905987E-4</v>
      </c>
      <c r="H12" s="3">
        <f>IF(Tableau224567[[#This Row],[Finish]]="DNS",0,1)</f>
        <v>1</v>
      </c>
      <c r="I12" s="3">
        <f>IF(Tableau224567[[#This Row],[Finish]]="DNF",0,IF(Tableau224567[[#This Row],[Finish]]="DNS",0,1))</f>
        <v>1</v>
      </c>
    </row>
    <row r="13" spans="1:9" ht="18.75" x14ac:dyDescent="0.3">
      <c r="A13" s="1">
        <v>11</v>
      </c>
      <c r="B13" s="1">
        <v>11</v>
      </c>
      <c r="C13" s="1" t="s">
        <v>5</v>
      </c>
      <c r="D13" s="1" t="s">
        <v>12</v>
      </c>
      <c r="E13" s="1">
        <v>26</v>
      </c>
      <c r="F13" s="2">
        <v>13</v>
      </c>
      <c r="G13" s="9">
        <f>IF(Tableau224567[[#This Row],[Nb Tours]]=0,"DNS",$G$1/Tableau224567[[#This Row],[Nb Tours]])</f>
        <v>9.3482905982905987E-4</v>
      </c>
      <c r="H13" s="3">
        <f>IF(Tableau224567[[#This Row],[Finish]]="DNS",0,1)</f>
        <v>1</v>
      </c>
      <c r="I13" s="3">
        <f>IF(Tableau224567[[#This Row],[Finish]]="DNF",0,IF(Tableau224567[[#This Row],[Finish]]="DNS",0,1))</f>
        <v>1</v>
      </c>
    </row>
    <row r="14" spans="1:9" ht="18.75" x14ac:dyDescent="0.3">
      <c r="A14" s="1">
        <v>12</v>
      </c>
      <c r="B14" s="1">
        <v>103</v>
      </c>
      <c r="C14" s="1" t="s">
        <v>32</v>
      </c>
      <c r="D14" s="1" t="s">
        <v>33</v>
      </c>
      <c r="E14" s="1">
        <v>26</v>
      </c>
      <c r="F14" s="2">
        <v>15</v>
      </c>
      <c r="G14" s="9">
        <f>IF(Tableau224567[[#This Row],[Nb Tours]]=0,"DNS",$G$1/Tableau224567[[#This Row],[Nb Tours]])</f>
        <v>9.3482905982905987E-4</v>
      </c>
      <c r="H14" s="3">
        <f>IF(Tableau224567[[#This Row],[Finish]]="DNS",0,1)</f>
        <v>1</v>
      </c>
      <c r="I14" s="3">
        <f>IF(Tableau224567[[#This Row],[Finish]]="DNF",0,IF(Tableau224567[[#This Row],[Finish]]="DNS",0,1))</f>
        <v>1</v>
      </c>
    </row>
    <row r="15" spans="1:9" ht="18.75" x14ac:dyDescent="0.3">
      <c r="A15" s="1">
        <v>13</v>
      </c>
      <c r="B15" s="1">
        <v>51</v>
      </c>
      <c r="C15" s="1" t="s">
        <v>23</v>
      </c>
      <c r="D15" s="1" t="s">
        <v>24</v>
      </c>
      <c r="E15" s="1">
        <v>26</v>
      </c>
      <c r="F15" s="2">
        <v>18</v>
      </c>
      <c r="G15" s="9">
        <f>IF(Tableau224567[[#This Row],[Nb Tours]]=0,"DNS",$G$1/Tableau224567[[#This Row],[Nb Tours]])</f>
        <v>9.3482905982905987E-4</v>
      </c>
      <c r="H15" s="3">
        <f>IF(Tableau224567[[#This Row],[Finish]]="DNS",0,1)</f>
        <v>1</v>
      </c>
      <c r="I15" s="3">
        <f>IF(Tableau224567[[#This Row],[Finish]]="DNF",0,IF(Tableau224567[[#This Row],[Finish]]="DNS",0,1))</f>
        <v>1</v>
      </c>
    </row>
    <row r="16" spans="1:9" ht="18.75" x14ac:dyDescent="0.3">
      <c r="A16" s="1">
        <v>14</v>
      </c>
      <c r="B16" s="1">
        <v>71</v>
      </c>
      <c r="C16" s="1" t="s">
        <v>29</v>
      </c>
      <c r="D16" s="1" t="s">
        <v>30</v>
      </c>
      <c r="E16" s="1">
        <v>25</v>
      </c>
      <c r="F16" s="2">
        <v>6</v>
      </c>
      <c r="G16" s="9">
        <f>IF(Tableau224567[[#This Row],[Nb Tours]]=0,"DNS",$G$1/Tableau224567[[#This Row],[Nb Tours]])</f>
        <v>9.7222222222222219E-4</v>
      </c>
      <c r="H16" s="3">
        <f>IF(Tableau224567[[#This Row],[Finish]]="DNS",0,1)</f>
        <v>1</v>
      </c>
      <c r="I16" s="3">
        <f>IF(Tableau224567[[#This Row],[Finish]]="DNF",0,IF(Tableau224567[[#This Row],[Finish]]="DNS",0,1))</f>
        <v>1</v>
      </c>
    </row>
    <row r="17" spans="1:9" ht="18.75" x14ac:dyDescent="0.3">
      <c r="A17" s="1">
        <v>15</v>
      </c>
      <c r="B17" s="1">
        <v>56</v>
      </c>
      <c r="C17" s="1" t="s">
        <v>23</v>
      </c>
      <c r="D17" s="1" t="s">
        <v>47</v>
      </c>
      <c r="E17" s="1">
        <v>25</v>
      </c>
      <c r="F17" s="2">
        <v>7</v>
      </c>
      <c r="G17" s="9">
        <f>IF(Tableau224567[[#This Row],[Nb Tours]]=0,"DNS",$G$1/Tableau224567[[#This Row],[Nb Tours]])</f>
        <v>9.7222222222222219E-4</v>
      </c>
      <c r="H17" s="3">
        <f>IF(Tableau224567[[#This Row],[Finish]]="DNS",0,1)</f>
        <v>1</v>
      </c>
      <c r="I17" s="3">
        <f>IF(Tableau224567[[#This Row],[Finish]]="DNF",0,IF(Tableau224567[[#This Row],[Finish]]="DNS",0,1))</f>
        <v>1</v>
      </c>
    </row>
    <row r="18" spans="1:9" ht="18.75" x14ac:dyDescent="0.3">
      <c r="A18" s="1">
        <v>16</v>
      </c>
      <c r="B18" s="1">
        <v>59</v>
      </c>
      <c r="C18" s="1" t="s">
        <v>23</v>
      </c>
      <c r="D18" s="1" t="s">
        <v>26</v>
      </c>
      <c r="E18" s="1">
        <v>25</v>
      </c>
      <c r="F18" s="2">
        <v>12</v>
      </c>
      <c r="G18" s="9">
        <f>IF(Tableau224567[[#This Row],[Nb Tours]]=0,"DNS",$G$1/Tableau224567[[#This Row],[Nb Tours]])</f>
        <v>9.7222222222222219E-4</v>
      </c>
      <c r="H18" s="3">
        <f>IF(Tableau224567[[#This Row],[Finish]]="DNS",0,1)</f>
        <v>1</v>
      </c>
      <c r="I18" s="3">
        <f>IF(Tableau224567[[#This Row],[Finish]]="DNF",0,IF(Tableau224567[[#This Row],[Finish]]="DNS",0,1))</f>
        <v>1</v>
      </c>
    </row>
    <row r="19" spans="1:9" ht="18.75" x14ac:dyDescent="0.3">
      <c r="A19" s="1">
        <v>17</v>
      </c>
      <c r="B19" s="1">
        <v>62</v>
      </c>
      <c r="C19" s="1" t="s">
        <v>23</v>
      </c>
      <c r="D19" s="1" t="s">
        <v>27</v>
      </c>
      <c r="E19" s="1">
        <v>25</v>
      </c>
      <c r="F19" s="2">
        <v>21</v>
      </c>
      <c r="G19" s="9">
        <f>IF(Tableau224567[[#This Row],[Nb Tours]]=0,"DNS",$G$1/Tableau224567[[#This Row],[Nb Tours]])</f>
        <v>9.7222222222222219E-4</v>
      </c>
      <c r="H19" s="3">
        <f>IF(Tableau224567[[#This Row],[Finish]]="DNS",0,1)</f>
        <v>1</v>
      </c>
      <c r="I19" s="3">
        <f>IF(Tableau224567[[#This Row],[Finish]]="DNF",0,IF(Tableau224567[[#This Row],[Finish]]="DNS",0,1))</f>
        <v>1</v>
      </c>
    </row>
    <row r="20" spans="1:9" ht="18.75" x14ac:dyDescent="0.3">
      <c r="A20" s="1">
        <v>18</v>
      </c>
      <c r="B20" s="1">
        <v>93</v>
      </c>
      <c r="C20" s="1" t="s">
        <v>32</v>
      </c>
      <c r="D20" s="1"/>
      <c r="E20" s="1">
        <v>25</v>
      </c>
      <c r="F20" s="2">
        <v>22</v>
      </c>
      <c r="G20" s="9">
        <f>IF(Tableau224567[[#This Row],[Nb Tours]]=0,"DNS",$G$1/Tableau224567[[#This Row],[Nb Tours]])</f>
        <v>9.7222222222222219E-4</v>
      </c>
      <c r="H20" s="3">
        <f>IF(Tableau224567[[#This Row],[Finish]]="DNS",0,1)</f>
        <v>1</v>
      </c>
      <c r="I20" s="3">
        <f>IF(Tableau224567[[#This Row],[Finish]]="DNF",0,IF(Tableau224567[[#This Row],[Finish]]="DNS",0,1))</f>
        <v>1</v>
      </c>
    </row>
    <row r="21" spans="1:9" ht="18.75" x14ac:dyDescent="0.3">
      <c r="A21" s="1">
        <v>19</v>
      </c>
      <c r="B21" s="1">
        <v>64</v>
      </c>
      <c r="C21" s="1" t="s">
        <v>23</v>
      </c>
      <c r="D21" s="1"/>
      <c r="E21" s="1">
        <v>25</v>
      </c>
      <c r="F21" s="2">
        <v>23</v>
      </c>
      <c r="G21" s="9">
        <f>IF(Tableau224567[[#This Row],[Nb Tours]]=0,"DNS",$G$1/Tableau224567[[#This Row],[Nb Tours]])</f>
        <v>9.7222222222222219E-4</v>
      </c>
      <c r="H21" s="3">
        <f>IF(Tableau224567[[#This Row],[Finish]]="DNS",0,1)</f>
        <v>1</v>
      </c>
      <c r="I21" s="3">
        <f>IF(Tableau224567[[#This Row],[Finish]]="DNF",0,IF(Tableau224567[[#This Row],[Finish]]="DNS",0,1))</f>
        <v>1</v>
      </c>
    </row>
    <row r="22" spans="1:9" ht="18.75" x14ac:dyDescent="0.3">
      <c r="A22" s="1">
        <v>20</v>
      </c>
      <c r="B22" s="1">
        <v>13</v>
      </c>
      <c r="C22" s="1" t="s">
        <v>5</v>
      </c>
      <c r="D22" s="1" t="s">
        <v>13</v>
      </c>
      <c r="E22" s="1">
        <v>25</v>
      </c>
      <c r="F22" s="2" t="s">
        <v>41</v>
      </c>
      <c r="G22" s="9">
        <f>IF(Tableau224567[[#This Row],[Nb Tours]]=0,"DNS",$G$1/Tableau224567[[#This Row],[Nb Tours]])</f>
        <v>9.7222222222222219E-4</v>
      </c>
      <c r="H22" s="3">
        <f>IF(Tableau224567[[#This Row],[Finish]]="DNS",0,1)</f>
        <v>1</v>
      </c>
      <c r="I22" s="3">
        <f>IF(Tableau224567[[#This Row],[Finish]]="DNF",0,IF(Tableau224567[[#This Row],[Finish]]="DNS",0,1))</f>
        <v>0</v>
      </c>
    </row>
    <row r="23" spans="1:9" ht="18.75" x14ac:dyDescent="0.3">
      <c r="A23" s="1">
        <v>21</v>
      </c>
      <c r="B23" s="1">
        <v>105</v>
      </c>
      <c r="C23" s="1" t="s">
        <v>32</v>
      </c>
      <c r="D23" s="1" t="s">
        <v>35</v>
      </c>
      <c r="E23" s="1">
        <v>24</v>
      </c>
      <c r="F23" s="2">
        <v>20</v>
      </c>
      <c r="G23" s="9">
        <f>IF(Tableau224567[[#This Row],[Nb Tours]]=0,"DNS",$G$1/Tableau224567[[#This Row],[Nb Tours]])</f>
        <v>1.0127314814814814E-3</v>
      </c>
      <c r="H23" s="3">
        <f>IF(Tableau224567[[#This Row],[Finish]]="DNS",0,1)</f>
        <v>1</v>
      </c>
      <c r="I23" s="3">
        <f>IF(Tableau224567[[#This Row],[Finish]]="DNF",0,IF(Tableau224567[[#This Row],[Finish]]="DNS",0,1))</f>
        <v>1</v>
      </c>
    </row>
    <row r="24" spans="1:9" ht="18.75" x14ac:dyDescent="0.3">
      <c r="A24" s="1">
        <v>22</v>
      </c>
      <c r="B24" s="1">
        <v>57</v>
      </c>
      <c r="C24" s="1" t="s">
        <v>23</v>
      </c>
      <c r="D24" s="1" t="s">
        <v>38</v>
      </c>
      <c r="E24" s="1">
        <v>23</v>
      </c>
      <c r="F24" s="2">
        <v>16</v>
      </c>
      <c r="G24" s="9">
        <f>IF(Tableau224567[[#This Row],[Nb Tours]]=0,"DNS",$G$1/Tableau224567[[#This Row],[Nb Tours]])</f>
        <v>1.0567632850241545E-3</v>
      </c>
      <c r="H24" s="3">
        <f>IF(Tableau224567[[#This Row],[Finish]]="DNS",0,1)</f>
        <v>1</v>
      </c>
      <c r="I24" s="3">
        <f>IF(Tableau224567[[#This Row],[Finish]]="DNF",0,IF(Tableau224567[[#This Row],[Finish]]="DNS",0,1))</f>
        <v>1</v>
      </c>
    </row>
    <row r="25" spans="1:9" ht="18.75" x14ac:dyDescent="0.3">
      <c r="A25" s="1">
        <v>23</v>
      </c>
      <c r="B25" s="1">
        <v>44</v>
      </c>
      <c r="C25" s="1" t="s">
        <v>5</v>
      </c>
      <c r="D25" s="1" t="s">
        <v>19</v>
      </c>
      <c r="E25" s="1">
        <v>21</v>
      </c>
      <c r="F25" s="2">
        <v>9</v>
      </c>
      <c r="G25" s="9">
        <f>IF(Tableau224567[[#This Row],[Nb Tours]]=0,"DNS",$G$1/Tableau224567[[#This Row],[Nb Tours]])</f>
        <v>1.1574074074074073E-3</v>
      </c>
      <c r="H25" s="3">
        <f>IF(Tableau224567[[#This Row],[Finish]]="DNS",0,1)</f>
        <v>1</v>
      </c>
      <c r="I25" s="3">
        <f>IF(Tableau224567[[#This Row],[Finish]]="DNF",0,IF(Tableau224567[[#This Row],[Finish]]="DNS",0,1))</f>
        <v>1</v>
      </c>
    </row>
    <row r="26" spans="1:9" ht="18.75" x14ac:dyDescent="0.3">
      <c r="A26" s="1">
        <v>24</v>
      </c>
      <c r="B26" s="1">
        <v>48</v>
      </c>
      <c r="C26" s="1" t="s">
        <v>5</v>
      </c>
      <c r="D26" s="1" t="s">
        <v>20</v>
      </c>
      <c r="E26" s="1">
        <v>20</v>
      </c>
      <c r="F26" s="2">
        <v>11</v>
      </c>
      <c r="G26" s="9">
        <f>IF(Tableau224567[[#This Row],[Nb Tours]]=0,"DNS",$G$1/Tableau224567[[#This Row],[Nb Tours]])</f>
        <v>1.2152777777777778E-3</v>
      </c>
      <c r="H26" s="3">
        <f>IF(Tableau224567[[#This Row],[Finish]]="DNS",0,1)</f>
        <v>1</v>
      </c>
      <c r="I26" s="3">
        <f>IF(Tableau224567[[#This Row],[Finish]]="DNF",0,IF(Tableau224567[[#This Row],[Finish]]="DNS",0,1))</f>
        <v>1</v>
      </c>
    </row>
    <row r="27" spans="1:9" ht="18.75" x14ac:dyDescent="0.3">
      <c r="A27" s="1">
        <v>25</v>
      </c>
      <c r="B27" s="1">
        <v>6</v>
      </c>
      <c r="C27" s="1" t="s">
        <v>5</v>
      </c>
      <c r="D27" s="1" t="s">
        <v>9</v>
      </c>
      <c r="E27" s="1">
        <v>20</v>
      </c>
      <c r="F27" s="2">
        <v>24</v>
      </c>
      <c r="G27" s="9">
        <f>IF(Tableau224567[[#This Row],[Nb Tours]]=0,"DNS",$G$1/Tableau224567[[#This Row],[Nb Tours]])</f>
        <v>1.2152777777777778E-3</v>
      </c>
      <c r="H27" s="3">
        <f>IF(Tableau224567[[#This Row],[Finish]]="DNS",0,1)</f>
        <v>1</v>
      </c>
      <c r="I27" s="3">
        <f>IF(Tableau224567[[#This Row],[Finish]]="DNF",0,IF(Tableau224567[[#This Row],[Finish]]="DNS",0,1))</f>
        <v>1</v>
      </c>
    </row>
    <row r="28" spans="1:9" ht="18.75" x14ac:dyDescent="0.3">
      <c r="A28" s="1">
        <v>26</v>
      </c>
      <c r="B28" s="1">
        <v>94</v>
      </c>
      <c r="C28" s="1" t="s">
        <v>32</v>
      </c>
      <c r="D28" s="1"/>
      <c r="E28" s="1">
        <v>14</v>
      </c>
      <c r="F28" s="2" t="s">
        <v>41</v>
      </c>
      <c r="G28" s="9">
        <f>IF(Tableau224567[[#This Row],[Nb Tours]]=0,"DNS",$G$1/Tableau224567[[#This Row],[Nb Tours]])</f>
        <v>1.7361111111111112E-3</v>
      </c>
      <c r="H28" s="3">
        <f>IF(Tableau224567[[#This Row],[Finish]]="DNS",0,1)</f>
        <v>1</v>
      </c>
      <c r="I28" s="3">
        <f>IF(Tableau224567[[#This Row],[Finish]]="DNF",0,IF(Tableau224567[[#This Row],[Finish]]="DNS",0,1))</f>
        <v>0</v>
      </c>
    </row>
    <row r="29" spans="1:9" ht="18.75" x14ac:dyDescent="0.3">
      <c r="A29" s="1">
        <v>27</v>
      </c>
      <c r="B29" s="1">
        <v>27</v>
      </c>
      <c r="C29" s="1" t="s">
        <v>5</v>
      </c>
      <c r="D29" s="1" t="s">
        <v>17</v>
      </c>
      <c r="E29" s="1">
        <v>4</v>
      </c>
      <c r="F29" s="2" t="s">
        <v>41</v>
      </c>
      <c r="G29" s="9">
        <f>IF(Tableau224567[[#This Row],[Nb Tours]]=0,"DNS",$G$1/Tableau224567[[#This Row],[Nb Tours]])</f>
        <v>6.076388888888889E-3</v>
      </c>
      <c r="H29" s="3">
        <f>IF(Tableau224567[[#This Row],[Finish]]="DNS",0,1)</f>
        <v>1</v>
      </c>
      <c r="I29" s="3">
        <f>IF(Tableau224567[[#This Row],[Finish]]="DNF",0,IF(Tableau224567[[#This Row],[Finish]]="DNS",0,1))</f>
        <v>0</v>
      </c>
    </row>
    <row r="30" spans="1:9" ht="18.75" x14ac:dyDescent="0.3">
      <c r="A30" s="1">
        <v>28</v>
      </c>
      <c r="B30" s="1">
        <v>5</v>
      </c>
      <c r="C30" s="1" t="s">
        <v>5</v>
      </c>
      <c r="D30" s="1" t="s">
        <v>8</v>
      </c>
      <c r="E30" s="1">
        <v>0</v>
      </c>
      <c r="F30" s="2" t="s">
        <v>42</v>
      </c>
      <c r="G30" s="9" t="str">
        <f>IF(Tableau224567[[#This Row],[Nb Tours]]=0,"DNS",$G$1/Tableau224567[[#This Row],[Nb Tours]])</f>
        <v>DNS</v>
      </c>
      <c r="H30" s="3">
        <f>IF(Tableau224567[[#This Row],[Finish]]="DNS",0,1)</f>
        <v>0</v>
      </c>
      <c r="I30" s="3">
        <f>IF(Tableau224567[[#This Row],[Finish]]="DNF",0,IF(Tableau224567[[#This Row],[Finish]]="DNS",0,1))</f>
        <v>0</v>
      </c>
    </row>
    <row r="31" spans="1:9" ht="18.75" x14ac:dyDescent="0.3">
      <c r="A31" s="1">
        <v>29</v>
      </c>
      <c r="B31" s="1">
        <v>10</v>
      </c>
      <c r="C31" s="1" t="s">
        <v>5</v>
      </c>
      <c r="D31" s="1" t="s">
        <v>11</v>
      </c>
      <c r="E31" s="1">
        <v>0</v>
      </c>
      <c r="F31" s="2" t="s">
        <v>42</v>
      </c>
      <c r="G31" s="9" t="str">
        <f>IF(Tableau224567[[#This Row],[Nb Tours]]=0,"DNS",$G$1/Tableau224567[[#This Row],[Nb Tours]])</f>
        <v>DNS</v>
      </c>
      <c r="H31" s="3">
        <f>IF(Tableau224567[[#This Row],[Finish]]="DNS",0,1)</f>
        <v>0</v>
      </c>
      <c r="I31" s="3">
        <f>IF(Tableau224567[[#This Row],[Finish]]="DNF",0,IF(Tableau224567[[#This Row],[Finish]]="DNS",0,1))</f>
        <v>0</v>
      </c>
    </row>
    <row r="32" spans="1:9" ht="18.75" x14ac:dyDescent="0.3">
      <c r="A32" s="1">
        <v>30</v>
      </c>
      <c r="B32" s="1">
        <v>21</v>
      </c>
      <c r="C32" s="1" t="s">
        <v>5</v>
      </c>
      <c r="D32" s="1" t="s">
        <v>15</v>
      </c>
      <c r="E32" s="1">
        <v>0</v>
      </c>
      <c r="F32" s="2" t="s">
        <v>42</v>
      </c>
      <c r="G32" s="9" t="str">
        <f>IF(Tableau224567[[#This Row],[Nb Tours]]=0,"DNS",$G$1/Tableau224567[[#This Row],[Nb Tours]])</f>
        <v>DNS</v>
      </c>
      <c r="H32" s="3">
        <f>IF(Tableau224567[[#This Row],[Finish]]="DNS",0,1)</f>
        <v>0</v>
      </c>
      <c r="I32" s="3">
        <f>IF(Tableau224567[[#This Row],[Finish]]="DNF",0,IF(Tableau224567[[#This Row],[Finish]]="DNS",0,1))</f>
        <v>0</v>
      </c>
    </row>
    <row r="33" spans="1:9" ht="18.75" x14ac:dyDescent="0.3">
      <c r="A33" s="1">
        <v>31</v>
      </c>
      <c r="B33" s="1">
        <v>53</v>
      </c>
      <c r="C33" s="1" t="s">
        <v>23</v>
      </c>
      <c r="D33" s="1" t="s">
        <v>37</v>
      </c>
      <c r="E33" s="1">
        <v>0</v>
      </c>
      <c r="F33" s="2" t="s">
        <v>42</v>
      </c>
      <c r="G33" s="9" t="str">
        <f>IF(Tableau224567[[#This Row],[Nb Tours]]=0,"DNS",$G$1/Tableau224567[[#This Row],[Nb Tours]])</f>
        <v>DNS</v>
      </c>
      <c r="H33" s="3">
        <f>IF(Tableau224567[[#This Row],[Finish]]="DNS",0,1)</f>
        <v>0</v>
      </c>
      <c r="I33" s="3">
        <f>IF(Tableau224567[[#This Row],[Finish]]="DNF",0,IF(Tableau224567[[#This Row],[Finish]]="DNS",0,1))</f>
        <v>0</v>
      </c>
    </row>
    <row r="34" spans="1:9" ht="18.75" x14ac:dyDescent="0.3">
      <c r="A34" s="1">
        <v>32</v>
      </c>
      <c r="B34" s="1">
        <v>63</v>
      </c>
      <c r="C34" s="1" t="s">
        <v>23</v>
      </c>
      <c r="D34" s="1" t="s">
        <v>28</v>
      </c>
      <c r="E34" s="1">
        <v>0</v>
      </c>
      <c r="F34" s="2" t="s">
        <v>42</v>
      </c>
      <c r="G34" s="9" t="str">
        <f>IF(Tableau224567[[#This Row],[Nb Tours]]=0,"DNS",$G$1/Tableau224567[[#This Row],[Nb Tours]])</f>
        <v>DNS</v>
      </c>
      <c r="H34" s="3">
        <f>IF(Tableau224567[[#This Row],[Finish]]="DNS",0,1)</f>
        <v>0</v>
      </c>
      <c r="I34" s="3">
        <f>IF(Tableau224567[[#This Row],[Finish]]="DNF",0,IF(Tableau224567[[#This Row],[Finish]]="DNS",0,1))</f>
        <v>0</v>
      </c>
    </row>
    <row r="35" spans="1:9" ht="18.75" x14ac:dyDescent="0.3">
      <c r="A35" s="1">
        <v>33</v>
      </c>
      <c r="B35" s="1">
        <v>73</v>
      </c>
      <c r="C35" s="1" t="s">
        <v>29</v>
      </c>
      <c r="D35" s="1" t="s">
        <v>31</v>
      </c>
      <c r="E35" s="1">
        <v>0</v>
      </c>
      <c r="F35" s="2" t="s">
        <v>42</v>
      </c>
      <c r="G35" s="9" t="str">
        <f>IF(Tableau224567[[#This Row],[Nb Tours]]=0,"DNS",$G$1/Tableau224567[[#This Row],[Nb Tours]])</f>
        <v>DNS</v>
      </c>
      <c r="H35" s="3">
        <f>IF(Tableau224567[[#This Row],[Finish]]="DNS",0,1)</f>
        <v>0</v>
      </c>
      <c r="I35" s="3">
        <f>IF(Tableau224567[[#This Row],[Finish]]="DNF",0,IF(Tableau224567[[#This Row],[Finish]]="DNS",0,1))</f>
        <v>0</v>
      </c>
    </row>
  </sheetData>
  <mergeCells count="1">
    <mergeCell ref="A1:F1"/>
  </mergeCells>
  <phoneticPr fontId="1" type="noConversion"/>
  <conditionalFormatting sqref="C3:C35">
    <cfRule type="cellIs" dxfId="7" priority="1" operator="equal">
      <formula>"Origine"</formula>
    </cfRule>
    <cfRule type="cellIs" dxfId="6" priority="2" operator="equal">
      <formula>"OA"</formula>
    </cfRule>
    <cfRule type="cellIs" dxfId="5" priority="3" operator="equal">
      <formula>"Promotion"</formula>
    </cfRule>
    <cfRule type="cellIs" dxfId="4" priority="4" operator="equal">
      <formula>"Prototype"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34CC6-5F37-49E2-B460-4D9C9E48DD5C}">
  <sheetPr>
    <pageSetUpPr fitToPage="1"/>
  </sheetPr>
  <dimension ref="A1:M38"/>
  <sheetViews>
    <sheetView tabSelected="1" topLeftCell="A2" workbookViewId="0">
      <selection activeCell="O2" sqref="O2"/>
    </sheetView>
  </sheetViews>
  <sheetFormatPr baseColWidth="10" defaultRowHeight="15" x14ac:dyDescent="0.25"/>
  <cols>
    <col min="1" max="1" width="11.42578125" bestFit="1" customWidth="1"/>
    <col min="2" max="2" width="8.7109375" bestFit="1" customWidth="1"/>
    <col min="3" max="3" width="16.85546875" bestFit="1" customWidth="1"/>
    <col min="4" max="4" width="26.28515625" bestFit="1" customWidth="1"/>
    <col min="5" max="5" width="9.140625" bestFit="1" customWidth="1"/>
    <col min="6" max="9" width="8.42578125" bestFit="1" customWidth="1"/>
    <col min="10" max="10" width="7.85546875" bestFit="1" customWidth="1"/>
    <col min="11" max="11" width="13.5703125" bestFit="1" customWidth="1"/>
    <col min="12" max="12" width="14.5703125" bestFit="1" customWidth="1"/>
    <col min="13" max="13" width="23.140625" bestFit="1" customWidth="1"/>
  </cols>
  <sheetData>
    <row r="1" spans="1:13" ht="18.75" x14ac:dyDescent="0.3">
      <c r="A1" s="13" t="s">
        <v>55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t="s">
        <v>51</v>
      </c>
      <c r="M1" s="5">
        <f>SUM('Scratch 1'!G1+'Scratch 2'!G1+'Scratch 3'!G1+'Scratch 4'!G1+'Scratch 5'!G1+'Scratch 6'!G1)</f>
        <v>0.14930555555555555</v>
      </c>
    </row>
    <row r="2" spans="1:13" ht="37.5" x14ac:dyDescent="0.25">
      <c r="A2" s="12" t="s">
        <v>1</v>
      </c>
      <c r="B2" s="12" t="s">
        <v>2</v>
      </c>
      <c r="C2" s="12" t="s">
        <v>3</v>
      </c>
      <c r="D2" s="12" t="s">
        <v>4</v>
      </c>
      <c r="E2" s="12" t="s">
        <v>44</v>
      </c>
      <c r="F2" s="12" t="s">
        <v>54</v>
      </c>
      <c r="G2" s="12" t="s">
        <v>53</v>
      </c>
      <c r="H2" s="12" t="s">
        <v>45</v>
      </c>
      <c r="I2" s="12" t="s">
        <v>46</v>
      </c>
      <c r="J2" s="12" t="s">
        <v>58</v>
      </c>
      <c r="K2" s="12" t="s">
        <v>52</v>
      </c>
      <c r="L2" s="12" t="s">
        <v>63</v>
      </c>
      <c r="M2" s="12" t="s">
        <v>57</v>
      </c>
    </row>
    <row r="3" spans="1:13" ht="18.75" x14ac:dyDescent="0.3">
      <c r="A3" s="1">
        <v>1</v>
      </c>
      <c r="B3" s="1">
        <v>2</v>
      </c>
      <c r="C3" s="1" t="s">
        <v>5</v>
      </c>
      <c r="D3" s="1" t="s">
        <v>6</v>
      </c>
      <c r="E3" s="1">
        <v>31</v>
      </c>
      <c r="F3" s="1">
        <v>27</v>
      </c>
      <c r="G3" s="1">
        <v>27</v>
      </c>
      <c r="H3" s="1">
        <v>28</v>
      </c>
      <c r="I3" s="1">
        <v>28</v>
      </c>
      <c r="J3" s="1">
        <v>30</v>
      </c>
      <c r="K3" s="3">
        <f>SUM(Tableau2245678[[#This Row],[TR 1]:[TR 6]])</f>
        <v>171</v>
      </c>
      <c r="L3" s="4">
        <v>1</v>
      </c>
      <c r="M3" s="7">
        <f>$M$1/Tableau2245678[[#This Row],[Tours Totaux]]</f>
        <v>8.7313190383365817E-4</v>
      </c>
    </row>
    <row r="4" spans="1:13" ht="18.75" x14ac:dyDescent="0.3">
      <c r="A4" s="1">
        <v>2</v>
      </c>
      <c r="B4" s="1">
        <v>9</v>
      </c>
      <c r="C4" s="1" t="s">
        <v>5</v>
      </c>
      <c r="D4" s="1" t="s">
        <v>10</v>
      </c>
      <c r="E4" s="1">
        <v>30</v>
      </c>
      <c r="F4" s="1">
        <v>27</v>
      </c>
      <c r="G4" s="1">
        <v>27</v>
      </c>
      <c r="H4" s="1">
        <v>27</v>
      </c>
      <c r="I4" s="1">
        <v>28</v>
      </c>
      <c r="J4" s="1">
        <v>29</v>
      </c>
      <c r="K4" s="3">
        <f>SUM(Tableau2245678[[#This Row],[TR 1]:[TR 6]])</f>
        <v>168</v>
      </c>
      <c r="L4" s="4">
        <v>19</v>
      </c>
      <c r="M4" s="7">
        <f>$M$1/Tableau2245678[[#This Row],[Tours Totaux]]</f>
        <v>8.8872354497354492E-4</v>
      </c>
    </row>
    <row r="5" spans="1:13" ht="18.75" x14ac:dyDescent="0.3">
      <c r="A5" s="1">
        <v>3</v>
      </c>
      <c r="B5" s="1">
        <v>3</v>
      </c>
      <c r="C5" s="1" t="s">
        <v>5</v>
      </c>
      <c r="D5" s="1" t="s">
        <v>7</v>
      </c>
      <c r="E5" s="1">
        <v>28</v>
      </c>
      <c r="F5" s="1">
        <v>26</v>
      </c>
      <c r="G5" s="1">
        <v>26</v>
      </c>
      <c r="H5" s="1">
        <v>25</v>
      </c>
      <c r="I5" s="1">
        <v>27</v>
      </c>
      <c r="J5" s="1">
        <v>27</v>
      </c>
      <c r="K5" s="3">
        <f>SUM(Tableau2245678[[#This Row],[TR 1]:[TR 6]])</f>
        <v>159</v>
      </c>
      <c r="L5" s="4">
        <v>3</v>
      </c>
      <c r="M5" s="7">
        <f>$M$1/Tableau2245678[[#This Row],[Tours Totaux]]</f>
        <v>9.390286512928022E-4</v>
      </c>
    </row>
    <row r="6" spans="1:13" ht="18.75" x14ac:dyDescent="0.3">
      <c r="A6" s="1">
        <v>4</v>
      </c>
      <c r="B6" s="1">
        <v>49</v>
      </c>
      <c r="C6" s="1" t="s">
        <v>5</v>
      </c>
      <c r="D6" s="1" t="s">
        <v>21</v>
      </c>
      <c r="E6" s="1">
        <v>28</v>
      </c>
      <c r="F6" s="1">
        <v>25</v>
      </c>
      <c r="G6" s="1">
        <v>27</v>
      </c>
      <c r="H6" s="1">
        <v>25</v>
      </c>
      <c r="I6" s="1">
        <v>27</v>
      </c>
      <c r="J6" s="1">
        <v>27</v>
      </c>
      <c r="K6" s="3">
        <f>SUM(Tableau2245678[[#This Row],[TR 1]:[TR 6]])</f>
        <v>159</v>
      </c>
      <c r="L6" s="4">
        <v>18</v>
      </c>
      <c r="M6" s="7">
        <f>$M$1/Tableau2245678[[#This Row],[Tours Totaux]]</f>
        <v>9.390286512928022E-4</v>
      </c>
    </row>
    <row r="7" spans="1:13" ht="18.75" x14ac:dyDescent="0.3">
      <c r="A7" s="1">
        <v>5</v>
      </c>
      <c r="B7" s="1">
        <v>51</v>
      </c>
      <c r="C7" s="1" t="s">
        <v>23</v>
      </c>
      <c r="D7" s="1" t="s">
        <v>24</v>
      </c>
      <c r="E7" s="1">
        <v>28</v>
      </c>
      <c r="F7" s="1">
        <v>26</v>
      </c>
      <c r="G7" s="1">
        <v>26</v>
      </c>
      <c r="H7" s="1">
        <v>25</v>
      </c>
      <c r="I7" s="1">
        <v>27</v>
      </c>
      <c r="J7" s="1">
        <v>26</v>
      </c>
      <c r="K7" s="3">
        <f>SUM(Tableau2245678[[#This Row],[TR 1]:[TR 6]])</f>
        <v>158</v>
      </c>
      <c r="L7" s="4">
        <v>18</v>
      </c>
      <c r="M7" s="7">
        <f>$M$1/Tableau2245678[[#This Row],[Tours Totaux]]</f>
        <v>9.4497187060478202E-4</v>
      </c>
    </row>
    <row r="8" spans="1:13" ht="18.75" x14ac:dyDescent="0.3">
      <c r="A8" s="1">
        <v>6</v>
      </c>
      <c r="B8" s="1">
        <v>23</v>
      </c>
      <c r="C8" s="1" t="s">
        <v>5</v>
      </c>
      <c r="D8" s="1" t="s">
        <v>16</v>
      </c>
      <c r="E8" s="1">
        <v>22</v>
      </c>
      <c r="F8" s="1">
        <v>27</v>
      </c>
      <c r="G8" s="1">
        <v>23</v>
      </c>
      <c r="H8" s="1">
        <v>28</v>
      </c>
      <c r="I8" s="1">
        <v>26</v>
      </c>
      <c r="J8" s="1">
        <v>30</v>
      </c>
      <c r="K8" s="3">
        <f>SUM(Tableau2245678[[#This Row],[TR 1]:[TR 6]])</f>
        <v>156</v>
      </c>
      <c r="L8" s="4">
        <v>2</v>
      </c>
      <c r="M8" s="7">
        <f>$M$1/Tableau2245678[[#This Row],[Tours Totaux]]</f>
        <v>9.5708689458689458E-4</v>
      </c>
    </row>
    <row r="9" spans="1:13" ht="18.75" x14ac:dyDescent="0.3">
      <c r="A9" s="1">
        <v>7</v>
      </c>
      <c r="B9" s="1">
        <v>103</v>
      </c>
      <c r="C9" s="1" t="s">
        <v>32</v>
      </c>
      <c r="D9" s="1" t="s">
        <v>33</v>
      </c>
      <c r="E9" s="1">
        <v>27</v>
      </c>
      <c r="F9" s="1">
        <v>25</v>
      </c>
      <c r="G9" s="1">
        <v>25</v>
      </c>
      <c r="H9" s="1">
        <v>26</v>
      </c>
      <c r="I9" s="1">
        <v>26</v>
      </c>
      <c r="J9" s="1">
        <v>26</v>
      </c>
      <c r="K9" s="3">
        <f>SUM(Tableau2245678[[#This Row],[TR 1]:[TR 6]])</f>
        <v>155</v>
      </c>
      <c r="L9" s="4">
        <v>15</v>
      </c>
      <c r="M9" s="7">
        <f>$M$1/Tableau2245678[[#This Row],[Tours Totaux]]</f>
        <v>9.6326164874551974E-4</v>
      </c>
    </row>
    <row r="10" spans="1:13" ht="18.75" x14ac:dyDescent="0.3">
      <c r="A10" s="1">
        <v>8</v>
      </c>
      <c r="B10" s="1">
        <v>13</v>
      </c>
      <c r="C10" s="1" t="s">
        <v>5</v>
      </c>
      <c r="D10" s="1" t="s">
        <v>13</v>
      </c>
      <c r="E10" s="1">
        <v>27</v>
      </c>
      <c r="F10" s="1">
        <v>26</v>
      </c>
      <c r="G10" s="1">
        <v>24</v>
      </c>
      <c r="H10" s="1">
        <v>24</v>
      </c>
      <c r="I10" s="1">
        <v>26</v>
      </c>
      <c r="J10" s="1">
        <v>25</v>
      </c>
      <c r="K10" s="3">
        <f>SUM(Tableau2245678[[#This Row],[TR 1]:[TR 6]])</f>
        <v>152</v>
      </c>
      <c r="L10" s="4" t="s">
        <v>41</v>
      </c>
      <c r="M10" s="7">
        <f>$M$1/Tableau2245678[[#This Row],[Tours Totaux]]</f>
        <v>9.8227339181286544E-4</v>
      </c>
    </row>
    <row r="11" spans="1:13" ht="18.75" x14ac:dyDescent="0.3">
      <c r="A11" s="1">
        <v>9</v>
      </c>
      <c r="B11" s="1">
        <v>44</v>
      </c>
      <c r="C11" s="1" t="s">
        <v>5</v>
      </c>
      <c r="D11" s="1" t="s">
        <v>19</v>
      </c>
      <c r="E11" s="1">
        <v>24</v>
      </c>
      <c r="F11" s="1">
        <v>24</v>
      </c>
      <c r="G11" s="1">
        <v>27</v>
      </c>
      <c r="H11" s="1">
        <v>27</v>
      </c>
      <c r="I11" s="1">
        <v>28</v>
      </c>
      <c r="J11" s="1">
        <v>21</v>
      </c>
      <c r="K11" s="3">
        <f>SUM(Tableau2245678[[#This Row],[TR 1]:[TR 6]])</f>
        <v>151</v>
      </c>
      <c r="L11" s="4">
        <v>9</v>
      </c>
      <c r="M11" s="7">
        <f>$M$1/Tableau2245678[[#This Row],[Tours Totaux]]</f>
        <v>9.8877851361295062E-4</v>
      </c>
    </row>
    <row r="12" spans="1:13" ht="18.75" x14ac:dyDescent="0.3">
      <c r="A12" s="1">
        <v>10</v>
      </c>
      <c r="B12" s="1">
        <v>93</v>
      </c>
      <c r="C12" s="1" t="s">
        <v>32</v>
      </c>
      <c r="D12" s="1"/>
      <c r="E12" s="1">
        <v>27</v>
      </c>
      <c r="F12" s="1">
        <v>25</v>
      </c>
      <c r="G12" s="1">
        <v>25</v>
      </c>
      <c r="H12" s="1">
        <v>25</v>
      </c>
      <c r="I12" s="1">
        <v>24</v>
      </c>
      <c r="J12" s="1">
        <v>25</v>
      </c>
      <c r="K12" s="3">
        <f>SUM(Tableau2245678[[#This Row],[TR 1]:[TR 6]])</f>
        <v>151</v>
      </c>
      <c r="L12" s="4">
        <v>22</v>
      </c>
      <c r="M12" s="7">
        <f>$M$1/Tableau2245678[[#This Row],[Tours Totaux]]</f>
        <v>9.8877851361295062E-4</v>
      </c>
    </row>
    <row r="13" spans="1:13" ht="18.75" x14ac:dyDescent="0.3">
      <c r="A13" s="1">
        <v>11</v>
      </c>
      <c r="B13" s="1">
        <v>56</v>
      </c>
      <c r="C13" s="1" t="s">
        <v>23</v>
      </c>
      <c r="D13" s="1" t="s">
        <v>47</v>
      </c>
      <c r="E13" s="1">
        <v>25</v>
      </c>
      <c r="F13" s="1">
        <v>24</v>
      </c>
      <c r="G13" s="1">
        <v>25</v>
      </c>
      <c r="H13" s="1">
        <v>26</v>
      </c>
      <c r="I13" s="1">
        <v>25</v>
      </c>
      <c r="J13" s="1">
        <v>25</v>
      </c>
      <c r="K13" s="3">
        <f>SUM(Tableau2245678[[#This Row],[TR 1]:[TR 6]])</f>
        <v>150</v>
      </c>
      <c r="L13" s="4">
        <v>7</v>
      </c>
      <c r="M13" s="7">
        <f>$M$1/Tableau2245678[[#This Row],[Tours Totaux]]</f>
        <v>9.9537037037037042E-4</v>
      </c>
    </row>
    <row r="14" spans="1:13" ht="18.75" x14ac:dyDescent="0.3">
      <c r="A14" s="1">
        <v>12</v>
      </c>
      <c r="B14" s="1">
        <v>59</v>
      </c>
      <c r="C14" s="1" t="s">
        <v>23</v>
      </c>
      <c r="D14" s="1" t="s">
        <v>26</v>
      </c>
      <c r="E14" s="1">
        <v>27</v>
      </c>
      <c r="F14" s="1">
        <v>23</v>
      </c>
      <c r="G14" s="1">
        <v>23</v>
      </c>
      <c r="H14" s="1">
        <v>25</v>
      </c>
      <c r="I14" s="1">
        <v>26</v>
      </c>
      <c r="J14" s="1">
        <v>25</v>
      </c>
      <c r="K14" s="3">
        <f>SUM(Tableau2245678[[#This Row],[TR 1]:[TR 6]])</f>
        <v>149</v>
      </c>
      <c r="L14" s="4">
        <v>12</v>
      </c>
      <c r="M14" s="7">
        <f>$M$1/Tableau2245678[[#This Row],[Tours Totaux]]</f>
        <v>1.0020507084265472E-3</v>
      </c>
    </row>
    <row r="15" spans="1:13" ht="18.75" x14ac:dyDescent="0.3">
      <c r="A15" s="1">
        <v>13</v>
      </c>
      <c r="B15" s="1">
        <v>57</v>
      </c>
      <c r="C15" s="1" t="s">
        <v>23</v>
      </c>
      <c r="D15" s="1" t="s">
        <v>38</v>
      </c>
      <c r="E15" s="1">
        <v>24</v>
      </c>
      <c r="F15" s="1">
        <v>25</v>
      </c>
      <c r="G15" s="1">
        <v>26</v>
      </c>
      <c r="H15" s="1">
        <v>26</v>
      </c>
      <c r="I15" s="1">
        <v>25</v>
      </c>
      <c r="J15" s="1">
        <v>23</v>
      </c>
      <c r="K15" s="3">
        <f>SUM(Tableau2245678[[#This Row],[TR 1]:[TR 6]])</f>
        <v>149</v>
      </c>
      <c r="L15" s="4">
        <v>16</v>
      </c>
      <c r="M15" s="7">
        <f>$M$1/Tableau2245678[[#This Row],[Tours Totaux]]</f>
        <v>1.0020507084265472E-3</v>
      </c>
    </row>
    <row r="16" spans="1:13" ht="18.75" x14ac:dyDescent="0.3">
      <c r="A16" s="1">
        <v>14</v>
      </c>
      <c r="B16" s="1">
        <v>18</v>
      </c>
      <c r="C16" s="1" t="s">
        <v>5</v>
      </c>
      <c r="D16" s="1" t="s">
        <v>14</v>
      </c>
      <c r="E16" s="1">
        <v>25</v>
      </c>
      <c r="F16" s="1">
        <v>24</v>
      </c>
      <c r="G16" s="1">
        <v>17</v>
      </c>
      <c r="H16" s="1">
        <v>27</v>
      </c>
      <c r="I16" s="1">
        <v>28</v>
      </c>
      <c r="J16" s="1">
        <v>26</v>
      </c>
      <c r="K16" s="3">
        <f>SUM(Tableau2245678[[#This Row],[TR 1]:[TR 6]])</f>
        <v>147</v>
      </c>
      <c r="L16" s="4">
        <v>10</v>
      </c>
      <c r="M16" s="7">
        <f>$M$1/Tableau2245678[[#This Row],[Tours Totaux]]</f>
        <v>1.0156840513983372E-3</v>
      </c>
    </row>
    <row r="17" spans="1:13" ht="18.75" x14ac:dyDescent="0.3">
      <c r="A17" s="1">
        <v>15</v>
      </c>
      <c r="B17" s="1">
        <v>50</v>
      </c>
      <c r="C17" s="1" t="s">
        <v>23</v>
      </c>
      <c r="D17" s="1" t="s">
        <v>22</v>
      </c>
      <c r="E17" s="1">
        <v>27</v>
      </c>
      <c r="F17" s="1">
        <v>26</v>
      </c>
      <c r="G17" s="1">
        <v>8</v>
      </c>
      <c r="H17" s="1">
        <v>27</v>
      </c>
      <c r="I17" s="1">
        <v>27</v>
      </c>
      <c r="J17" s="1">
        <v>28</v>
      </c>
      <c r="K17" s="3">
        <f>SUM(Tableau2245678[[#This Row],[TR 1]:[TR 6]])</f>
        <v>143</v>
      </c>
      <c r="L17" s="4">
        <v>5</v>
      </c>
      <c r="M17" s="7">
        <f>$M$1/Tableau2245678[[#This Row],[Tours Totaux]]</f>
        <v>1.044094794094794E-3</v>
      </c>
    </row>
    <row r="18" spans="1:13" ht="18.75" x14ac:dyDescent="0.3">
      <c r="A18" s="1">
        <v>16</v>
      </c>
      <c r="B18" s="1">
        <v>71</v>
      </c>
      <c r="C18" s="1" t="s">
        <v>29</v>
      </c>
      <c r="D18" s="1" t="s">
        <v>30</v>
      </c>
      <c r="E18" s="1">
        <v>27</v>
      </c>
      <c r="F18" s="1">
        <v>22</v>
      </c>
      <c r="G18" s="1">
        <v>24</v>
      </c>
      <c r="H18" s="1">
        <v>25</v>
      </c>
      <c r="I18" s="1">
        <v>20</v>
      </c>
      <c r="J18" s="1">
        <v>25</v>
      </c>
      <c r="K18" s="3">
        <f>SUM(Tableau2245678[[#This Row],[TR 1]:[TR 6]])</f>
        <v>143</v>
      </c>
      <c r="L18" s="4">
        <v>6</v>
      </c>
      <c r="M18" s="7">
        <f>$M$1/Tableau2245678[[#This Row],[Tours Totaux]]</f>
        <v>1.044094794094794E-3</v>
      </c>
    </row>
    <row r="19" spans="1:13" ht="18.75" x14ac:dyDescent="0.3">
      <c r="A19" s="1">
        <v>17</v>
      </c>
      <c r="B19" s="1">
        <v>62</v>
      </c>
      <c r="C19" s="1" t="s">
        <v>23</v>
      </c>
      <c r="D19" s="1" t="s">
        <v>27</v>
      </c>
      <c r="E19" s="1">
        <v>19</v>
      </c>
      <c r="F19" s="1">
        <v>24</v>
      </c>
      <c r="G19" s="1">
        <v>25</v>
      </c>
      <c r="H19" s="1">
        <v>24</v>
      </c>
      <c r="I19" s="1">
        <v>26</v>
      </c>
      <c r="J19" s="1">
        <v>25</v>
      </c>
      <c r="K19" s="3">
        <f>SUM(Tableau2245678[[#This Row],[TR 1]:[TR 6]])</f>
        <v>143</v>
      </c>
      <c r="L19" s="4">
        <v>21</v>
      </c>
      <c r="M19" s="7">
        <f>$M$1/Tableau2245678[[#This Row],[Tours Totaux]]</f>
        <v>1.044094794094794E-3</v>
      </c>
    </row>
    <row r="20" spans="1:13" ht="18.75" x14ac:dyDescent="0.3">
      <c r="A20" s="1">
        <v>18</v>
      </c>
      <c r="B20" s="1">
        <v>64</v>
      </c>
      <c r="C20" s="1" t="s">
        <v>23</v>
      </c>
      <c r="D20" s="1"/>
      <c r="E20" s="1">
        <v>25</v>
      </c>
      <c r="F20" s="1">
        <v>24</v>
      </c>
      <c r="G20" s="1">
        <v>23</v>
      </c>
      <c r="H20" s="1">
        <v>23</v>
      </c>
      <c r="I20" s="1">
        <v>23</v>
      </c>
      <c r="J20" s="1">
        <v>25</v>
      </c>
      <c r="K20" s="3">
        <f>SUM(Tableau2245678[[#This Row],[TR 1]:[TR 6]])</f>
        <v>143</v>
      </c>
      <c r="L20" s="4">
        <v>23</v>
      </c>
      <c r="M20" s="7">
        <f>$M$1/Tableau2245678[[#This Row],[Tours Totaux]]</f>
        <v>1.044094794094794E-3</v>
      </c>
    </row>
    <row r="21" spans="1:13" ht="18.75" x14ac:dyDescent="0.3">
      <c r="A21" s="1">
        <v>19</v>
      </c>
      <c r="B21" s="1">
        <v>38</v>
      </c>
      <c r="C21" s="1" t="s">
        <v>5</v>
      </c>
      <c r="D21" s="1" t="s">
        <v>18</v>
      </c>
      <c r="E21" s="1">
        <v>20</v>
      </c>
      <c r="F21" s="1">
        <v>16</v>
      </c>
      <c r="G21" s="1">
        <v>19</v>
      </c>
      <c r="H21" s="1">
        <v>26</v>
      </c>
      <c r="I21" s="1">
        <v>27</v>
      </c>
      <c r="J21" s="1">
        <v>27</v>
      </c>
      <c r="K21" s="3">
        <f>SUM(Tableau2245678[[#This Row],[TR 1]:[TR 6]])</f>
        <v>135</v>
      </c>
      <c r="L21" s="4">
        <v>15</v>
      </c>
      <c r="M21" s="7">
        <f>$M$1/Tableau2245678[[#This Row],[Tours Totaux]]</f>
        <v>1.1059670781893003E-3</v>
      </c>
    </row>
    <row r="22" spans="1:13" ht="18.75" x14ac:dyDescent="0.3">
      <c r="A22" s="1">
        <v>20</v>
      </c>
      <c r="B22" s="1">
        <v>105</v>
      </c>
      <c r="C22" s="1" t="s">
        <v>32</v>
      </c>
      <c r="D22" s="1" t="s">
        <v>35</v>
      </c>
      <c r="E22" s="1">
        <v>25</v>
      </c>
      <c r="F22" s="1">
        <v>23</v>
      </c>
      <c r="G22" s="1">
        <v>15</v>
      </c>
      <c r="H22" s="1">
        <v>22</v>
      </c>
      <c r="I22" s="1">
        <v>24</v>
      </c>
      <c r="J22" s="1">
        <v>24</v>
      </c>
      <c r="K22" s="3">
        <f>SUM(Tableau2245678[[#This Row],[TR 1]:[TR 6]])</f>
        <v>133</v>
      </c>
      <c r="L22" s="4">
        <v>20</v>
      </c>
      <c r="M22" s="7">
        <f>$M$1/Tableau2245678[[#This Row],[Tours Totaux]]</f>
        <v>1.1225981620718462E-3</v>
      </c>
    </row>
    <row r="23" spans="1:13" ht="18.75" x14ac:dyDescent="0.3">
      <c r="A23" s="1">
        <v>21</v>
      </c>
      <c r="B23" s="1">
        <v>27</v>
      </c>
      <c r="C23" s="1" t="s">
        <v>5</v>
      </c>
      <c r="D23" s="1" t="s">
        <v>17</v>
      </c>
      <c r="E23" s="1">
        <v>26</v>
      </c>
      <c r="F23" s="1">
        <v>26</v>
      </c>
      <c r="G23" s="1">
        <v>25</v>
      </c>
      <c r="H23" s="1">
        <v>21</v>
      </c>
      <c r="I23" s="1">
        <v>22</v>
      </c>
      <c r="J23" s="1">
        <v>4</v>
      </c>
      <c r="K23" s="3">
        <f>SUM(Tableau2245678[[#This Row],[TR 1]:[TR 6]])</f>
        <v>124</v>
      </c>
      <c r="L23" s="4" t="s">
        <v>41</v>
      </c>
      <c r="M23" s="7">
        <f>$M$1/Tableau2245678[[#This Row],[Tours Totaux]]</f>
        <v>1.2040770609318995E-3</v>
      </c>
    </row>
    <row r="24" spans="1:13" ht="18.75" x14ac:dyDescent="0.3">
      <c r="A24" s="1">
        <v>22</v>
      </c>
      <c r="B24" s="1">
        <v>58</v>
      </c>
      <c r="C24" s="1" t="s">
        <v>23</v>
      </c>
      <c r="D24" s="1" t="s">
        <v>25</v>
      </c>
      <c r="E24" s="1">
        <v>25</v>
      </c>
      <c r="F24" s="1">
        <v>19</v>
      </c>
      <c r="G24" s="1">
        <v>25</v>
      </c>
      <c r="H24" s="1">
        <v>24</v>
      </c>
      <c r="I24" s="1">
        <v>4</v>
      </c>
      <c r="J24" s="1">
        <v>26</v>
      </c>
      <c r="K24" s="3">
        <f>SUM(Tableau2245678[[#This Row],[TR 1]:[TR 6]])</f>
        <v>123</v>
      </c>
      <c r="L24" s="4">
        <v>4</v>
      </c>
      <c r="M24" s="7">
        <f>$M$1/Tableau2245678[[#This Row],[Tours Totaux]]</f>
        <v>1.2138663053297199E-3</v>
      </c>
    </row>
    <row r="25" spans="1:13" ht="18.75" x14ac:dyDescent="0.3">
      <c r="A25" s="1">
        <v>23</v>
      </c>
      <c r="B25" s="1">
        <v>5</v>
      </c>
      <c r="C25" s="1" t="s">
        <v>5</v>
      </c>
      <c r="D25" s="1" t="s">
        <v>8</v>
      </c>
      <c r="E25" s="1">
        <v>30</v>
      </c>
      <c r="F25" s="1">
        <v>26</v>
      </c>
      <c r="G25" s="1">
        <v>12</v>
      </c>
      <c r="H25" s="1">
        <v>28</v>
      </c>
      <c r="I25" s="1">
        <v>27</v>
      </c>
      <c r="J25" s="1">
        <v>0</v>
      </c>
      <c r="K25" s="3">
        <f>SUM(Tableau2245678[[#This Row],[TR 1]:[TR 6]])</f>
        <v>123</v>
      </c>
      <c r="L25" s="4" t="s">
        <v>42</v>
      </c>
      <c r="M25" s="7">
        <f>$M$1/Tableau2245678[[#This Row],[Tours Totaux]]</f>
        <v>1.2138663053297199E-3</v>
      </c>
    </row>
    <row r="26" spans="1:13" ht="18.75" x14ac:dyDescent="0.3">
      <c r="A26" s="1">
        <v>24</v>
      </c>
      <c r="B26" s="1">
        <v>104</v>
      </c>
      <c r="C26" s="1" t="s">
        <v>32</v>
      </c>
      <c r="D26" s="1" t="s">
        <v>34</v>
      </c>
      <c r="E26" s="1">
        <v>14</v>
      </c>
      <c r="F26" s="1">
        <v>14</v>
      </c>
      <c r="G26" s="1">
        <v>25</v>
      </c>
      <c r="H26" s="1">
        <v>17</v>
      </c>
      <c r="I26" s="1">
        <v>25</v>
      </c>
      <c r="J26" s="1">
        <v>26</v>
      </c>
      <c r="K26" s="3">
        <f>SUM(Tableau2245678[[#This Row],[TR 1]:[TR 6]])</f>
        <v>121</v>
      </c>
      <c r="L26" s="4">
        <v>11</v>
      </c>
      <c r="M26" s="7">
        <f>$M$1/Tableau2245678[[#This Row],[Tours Totaux]]</f>
        <v>1.2339302112029384E-3</v>
      </c>
    </row>
    <row r="27" spans="1:13" ht="18.75" x14ac:dyDescent="0.3">
      <c r="A27" s="1">
        <v>25</v>
      </c>
      <c r="B27" s="1">
        <v>48</v>
      </c>
      <c r="C27" s="1" t="s">
        <v>5</v>
      </c>
      <c r="D27" s="1" t="s">
        <v>20</v>
      </c>
      <c r="E27" s="1">
        <v>20</v>
      </c>
      <c r="F27" s="1">
        <v>11</v>
      </c>
      <c r="G27" s="1">
        <v>22</v>
      </c>
      <c r="H27" s="1">
        <v>15</v>
      </c>
      <c r="I27" s="1">
        <v>25</v>
      </c>
      <c r="J27" s="1">
        <v>20</v>
      </c>
      <c r="K27" s="3">
        <f>SUM(Tableau2245678[[#This Row],[TR 1]:[TR 6]])</f>
        <v>113</v>
      </c>
      <c r="L27" s="4">
        <v>11</v>
      </c>
      <c r="M27" s="7">
        <f>$M$1/Tableau2245678[[#This Row],[Tours Totaux]]</f>
        <v>1.3212881022615535E-3</v>
      </c>
    </row>
    <row r="28" spans="1:13" ht="18.75" x14ac:dyDescent="0.3">
      <c r="A28" s="1">
        <v>26</v>
      </c>
      <c r="B28" s="1">
        <v>94</v>
      </c>
      <c r="C28" s="1" t="s">
        <v>32</v>
      </c>
      <c r="D28" s="1"/>
      <c r="E28" s="1">
        <v>17</v>
      </c>
      <c r="F28" s="1">
        <v>20</v>
      </c>
      <c r="G28" s="1">
        <v>21</v>
      </c>
      <c r="H28" s="1">
        <v>21</v>
      </c>
      <c r="I28" s="1">
        <v>20</v>
      </c>
      <c r="J28" s="1">
        <v>14</v>
      </c>
      <c r="K28" s="3">
        <f>SUM(Tableau2245678[[#This Row],[TR 1]:[TR 6]])</f>
        <v>113</v>
      </c>
      <c r="L28" s="4" t="s">
        <v>42</v>
      </c>
      <c r="M28" s="7">
        <f>$M$1/Tableau2245678[[#This Row],[Tours Totaux]]</f>
        <v>1.3212881022615535E-3</v>
      </c>
    </row>
    <row r="29" spans="1:13" ht="18.75" x14ac:dyDescent="0.3">
      <c r="A29" s="1">
        <v>27</v>
      </c>
      <c r="B29" s="1">
        <v>11</v>
      </c>
      <c r="C29" s="1" t="s">
        <v>5</v>
      </c>
      <c r="D29" s="1" t="s">
        <v>12</v>
      </c>
      <c r="E29" s="1">
        <v>26</v>
      </c>
      <c r="F29" s="1">
        <v>25</v>
      </c>
      <c r="G29" s="1">
        <v>2</v>
      </c>
      <c r="H29" s="1">
        <v>17</v>
      </c>
      <c r="I29" s="1">
        <v>7</v>
      </c>
      <c r="J29" s="1">
        <v>26</v>
      </c>
      <c r="K29" s="3">
        <f>SUM(Tableau2245678[[#This Row],[TR 1]:[TR 6]])</f>
        <v>103</v>
      </c>
      <c r="L29" s="4">
        <v>13</v>
      </c>
      <c r="M29" s="7">
        <f>$M$1/Tableau2245678[[#This Row],[Tours Totaux]]</f>
        <v>1.4495685005393743E-3</v>
      </c>
    </row>
    <row r="30" spans="1:13" ht="18.75" x14ac:dyDescent="0.3">
      <c r="A30" s="1">
        <v>28</v>
      </c>
      <c r="B30" s="1">
        <v>6</v>
      </c>
      <c r="C30" s="1" t="s">
        <v>5</v>
      </c>
      <c r="D30" s="1" t="s">
        <v>9</v>
      </c>
      <c r="E30" s="1">
        <v>11</v>
      </c>
      <c r="F30" s="1">
        <v>10</v>
      </c>
      <c r="G30" s="1">
        <v>23</v>
      </c>
      <c r="H30" s="1">
        <v>22</v>
      </c>
      <c r="I30" s="1">
        <v>17</v>
      </c>
      <c r="J30" s="1">
        <v>20</v>
      </c>
      <c r="K30" s="3">
        <f>SUM(Tableau2245678[[#This Row],[TR 1]:[TR 6]])</f>
        <v>103</v>
      </c>
      <c r="L30" s="4">
        <v>24</v>
      </c>
      <c r="M30" s="7">
        <f>$M$1/Tableau2245678[[#This Row],[Tours Totaux]]</f>
        <v>1.4495685005393743E-3</v>
      </c>
    </row>
    <row r="31" spans="1:13" ht="18.75" x14ac:dyDescent="0.3">
      <c r="A31" s="1">
        <v>29</v>
      </c>
      <c r="B31" s="1">
        <v>63</v>
      </c>
      <c r="C31" s="1" t="s">
        <v>23</v>
      </c>
      <c r="D31" s="1" t="s">
        <v>28</v>
      </c>
      <c r="E31" s="1">
        <v>27</v>
      </c>
      <c r="F31" s="1">
        <v>0</v>
      </c>
      <c r="G31" s="1">
        <v>26</v>
      </c>
      <c r="H31" s="1">
        <v>24</v>
      </c>
      <c r="I31" s="1">
        <v>16</v>
      </c>
      <c r="J31" s="1">
        <v>0</v>
      </c>
      <c r="K31" s="3">
        <f>SUM(Tableau2245678[[#This Row],[TR 1]:[TR 6]])</f>
        <v>93</v>
      </c>
      <c r="L31" s="4" t="s">
        <v>42</v>
      </c>
      <c r="M31" s="7">
        <f>$M$1/Tableau2245678[[#This Row],[Tours Totaux]]</f>
        <v>1.6054360812425329E-3</v>
      </c>
    </row>
    <row r="32" spans="1:13" ht="18.75" x14ac:dyDescent="0.3">
      <c r="A32" s="1">
        <v>30</v>
      </c>
      <c r="B32" s="1">
        <v>10</v>
      </c>
      <c r="C32" s="1" t="s">
        <v>5</v>
      </c>
      <c r="D32" s="1" t="s">
        <v>43</v>
      </c>
      <c r="E32" s="1">
        <v>28</v>
      </c>
      <c r="F32" s="1">
        <v>27</v>
      </c>
      <c r="G32" s="1">
        <v>26</v>
      </c>
      <c r="H32" s="1">
        <v>10</v>
      </c>
      <c r="I32" s="1">
        <v>0</v>
      </c>
      <c r="J32" s="1">
        <v>0</v>
      </c>
      <c r="K32" s="3">
        <f>SUM(Tableau2245678[[#This Row],[TR 1]:[TR 6]])</f>
        <v>91</v>
      </c>
      <c r="L32" s="4" t="s">
        <v>42</v>
      </c>
      <c r="M32" s="7">
        <f>$M$1/Tableau2245678[[#This Row],[Tours Totaux]]</f>
        <v>1.6407203907203907E-3</v>
      </c>
    </row>
    <row r="33" spans="1:13" ht="18.75" x14ac:dyDescent="0.3">
      <c r="A33" s="1">
        <v>31</v>
      </c>
      <c r="B33" s="1">
        <v>73</v>
      </c>
      <c r="C33" s="1" t="s">
        <v>29</v>
      </c>
      <c r="D33" s="1" t="s">
        <v>31</v>
      </c>
      <c r="E33" s="1">
        <v>24</v>
      </c>
      <c r="F33" s="1">
        <v>23</v>
      </c>
      <c r="G33" s="1">
        <v>24</v>
      </c>
      <c r="H33" s="1">
        <v>2</v>
      </c>
      <c r="I33" s="1">
        <v>11</v>
      </c>
      <c r="J33" s="1">
        <v>0</v>
      </c>
      <c r="K33" s="3">
        <f>SUM(Tableau2245678[[#This Row],[TR 1]:[TR 6]])</f>
        <v>84</v>
      </c>
      <c r="L33" s="4" t="s">
        <v>42</v>
      </c>
      <c r="M33" s="7">
        <f>$M$1/Tableau2245678[[#This Row],[Tours Totaux]]</f>
        <v>1.7774470899470898E-3</v>
      </c>
    </row>
    <row r="34" spans="1:13" ht="18.75" x14ac:dyDescent="0.3">
      <c r="A34" s="1">
        <v>32</v>
      </c>
      <c r="B34" s="1">
        <v>21</v>
      </c>
      <c r="C34" s="1" t="s">
        <v>5</v>
      </c>
      <c r="D34" s="1" t="s">
        <v>15</v>
      </c>
      <c r="E34" s="1">
        <v>29</v>
      </c>
      <c r="F34" s="1">
        <v>26</v>
      </c>
      <c r="G34" s="1">
        <v>26</v>
      </c>
      <c r="H34" s="1">
        <v>0</v>
      </c>
      <c r="I34" s="1">
        <v>0</v>
      </c>
      <c r="J34" s="1">
        <v>0</v>
      </c>
      <c r="K34" s="3">
        <f>SUM(Tableau2245678[[#This Row],[TR 1]:[TR 6]])</f>
        <v>81</v>
      </c>
      <c r="L34" s="4" t="s">
        <v>42</v>
      </c>
      <c r="M34" s="7">
        <f>$M$1/Tableau2245678[[#This Row],[Tours Totaux]]</f>
        <v>1.843278463648834E-3</v>
      </c>
    </row>
    <row r="35" spans="1:13" ht="18.75" x14ac:dyDescent="0.3">
      <c r="A35" s="1">
        <v>33</v>
      </c>
      <c r="B35" s="1">
        <v>53</v>
      </c>
      <c r="C35" s="1" t="s">
        <v>23</v>
      </c>
      <c r="D35" s="1" t="s">
        <v>37</v>
      </c>
      <c r="E35" s="1">
        <v>2</v>
      </c>
      <c r="F35" s="1">
        <v>25</v>
      </c>
      <c r="G35" s="1">
        <v>27</v>
      </c>
      <c r="H35" s="1">
        <v>0</v>
      </c>
      <c r="I35" s="1">
        <v>0</v>
      </c>
      <c r="J35" s="1">
        <v>0</v>
      </c>
      <c r="K35" s="3">
        <f>SUM(Tableau2245678[[#This Row],[TR 1]:[TR 6]])</f>
        <v>54</v>
      </c>
      <c r="L35" s="4" t="s">
        <v>42</v>
      </c>
      <c r="M35" s="7">
        <f>$M$1/Tableau2245678[[#This Row],[Tours Totaux]]</f>
        <v>2.764917695473251E-3</v>
      </c>
    </row>
    <row r="37" spans="1:13" x14ac:dyDescent="0.25">
      <c r="A37" s="10" t="s">
        <v>42</v>
      </c>
      <c r="B37" s="14" t="s">
        <v>59</v>
      </c>
      <c r="C37" s="14"/>
      <c r="D37" s="14" t="s">
        <v>60</v>
      </c>
      <c r="E37" s="15"/>
    </row>
    <row r="38" spans="1:13" x14ac:dyDescent="0.25">
      <c r="A38" s="10" t="s">
        <v>41</v>
      </c>
      <c r="B38" s="14" t="s">
        <v>61</v>
      </c>
      <c r="C38" s="14"/>
      <c r="D38" s="14" t="s">
        <v>62</v>
      </c>
      <c r="E38" s="15"/>
    </row>
  </sheetData>
  <mergeCells count="5">
    <mergeCell ref="A1:K1"/>
    <mergeCell ref="B37:C37"/>
    <mergeCell ref="B38:C38"/>
    <mergeCell ref="D38:E38"/>
    <mergeCell ref="D37:E37"/>
  </mergeCells>
  <phoneticPr fontId="1" type="noConversion"/>
  <conditionalFormatting sqref="C3:C35">
    <cfRule type="cellIs" dxfId="3" priority="1" operator="equal">
      <formula>"Origine"</formula>
    </cfRule>
    <cfRule type="cellIs" dxfId="2" priority="2" operator="equal">
      <formula>"OA"</formula>
    </cfRule>
    <cfRule type="cellIs" dxfId="1" priority="3" operator="equal">
      <formula>"Promotion"</formula>
    </cfRule>
    <cfRule type="cellIs" dxfId="0" priority="4" operator="equal">
      <formula>"Prototype"</formula>
    </cfRule>
  </conditionalFormatting>
  <pageMargins left="0.7" right="0.7" top="0.75" bottom="0.75" header="0.3" footer="0.3"/>
  <pageSetup paperSize="9" scale="71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Scratch 1</vt:lpstr>
      <vt:lpstr>Scratch 2</vt:lpstr>
      <vt:lpstr>Scratch 3</vt:lpstr>
      <vt:lpstr>Scratch 4</vt:lpstr>
      <vt:lpstr>Scratch 5</vt:lpstr>
      <vt:lpstr>Scratch 6</vt:lpstr>
      <vt:lpstr>Tours Totaux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Pierre-Yves Jezegou</dc:creator>
  <cp:lastModifiedBy>Pierre-Yves Jezegou</cp:lastModifiedBy>
  <cp:lastPrinted>2023-04-09T16:20:36Z</cp:lastPrinted>
  <dcterms:created xsi:type="dcterms:W3CDTF">2023-04-09T08:27:47Z</dcterms:created>
  <dcterms:modified xsi:type="dcterms:W3CDTF">2023-04-28T16:33:46Z</dcterms:modified>
</cp:coreProperties>
</file>